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Z:\Executive\COMM\FISCALMG_Contract\Procurements\2024 Procurements\RFPs\24-021 SAMS\FOR POSTING\"/>
    </mc:Choice>
  </mc:AlternateContent>
  <xr:revisionPtr revIDLastSave="0" documentId="13_ncr:1_{AD4B7F84-5EB6-4001-B6B9-D5C173791C43}"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LCDP Platform Subscriptions" sheetId="3" r:id="rId2"/>
    <sheet name="Perpetual Licensing" sheetId="10" r:id="rId3"/>
    <sheet name="Misc Cloud" sheetId="11" r:id="rId4"/>
    <sheet name="Platform Config Deliverables" sheetId="8" r:id="rId5"/>
    <sheet name="Personal Services" sheetId="5" r:id="rId6"/>
    <sheet name="Estimated Contract Total" sheetId="12" r:id="rId7"/>
    <sheet name="Subcontracting" sheetId="13" r:id="rId8"/>
    <sheet name="MWBE" sheetId="14" r:id="rId9"/>
    <sheet name="Lookups " sheetId="6"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2" l="1"/>
  <c r="D28" i="14" l="1"/>
  <c r="D14" i="14"/>
  <c r="F20" i="13"/>
  <c r="E6" i="5"/>
  <c r="G6" i="5" s="1"/>
  <c r="E7" i="5"/>
  <c r="G7" i="5" s="1"/>
  <c r="E8" i="5"/>
  <c r="G8" i="5" s="1"/>
  <c r="E9" i="5"/>
  <c r="G9" i="5" s="1"/>
  <c r="E10" i="5"/>
  <c r="G10" i="5" s="1"/>
  <c r="E11" i="5"/>
  <c r="G11" i="5" s="1"/>
  <c r="E5" i="5"/>
  <c r="G5" i="5" s="1"/>
  <c r="E4" i="5"/>
  <c r="G4" i="5" s="1"/>
  <c r="E3" i="5"/>
  <c r="E12" i="5" s="1"/>
  <c r="D4" i="12"/>
  <c r="B4" i="12"/>
  <c r="B3" i="12"/>
  <c r="D3" i="12" s="1"/>
  <c r="G3" i="5" l="1"/>
  <c r="G12" i="5" s="1"/>
  <c r="B7" i="12" s="1"/>
  <c r="D7" i="12"/>
  <c r="C5" i="8" l="1"/>
  <c r="B6" i="12" s="1"/>
  <c r="D6" i="12" s="1"/>
  <c r="E8" i="12" s="1"/>
  <c r="G8" i="3"/>
  <c r="G7" i="3"/>
  <c r="G6" i="3"/>
  <c r="G2" i="3"/>
  <c r="G3" i="3"/>
  <c r="G4" i="3"/>
  <c r="G5" i="3"/>
  <c r="G9" i="3" l="1"/>
  <c r="B2" i="12" s="1"/>
  <c r="D2" i="12" s="1"/>
  <c r="E5" i="12" s="1"/>
  <c r="D29" i="14" l="1"/>
  <c r="F21" i="13"/>
  <c r="F22" i="13" s="1"/>
  <c r="D15" i="14"/>
  <c r="D16" i="14" s="1"/>
  <c r="D30" i="14"/>
</calcChain>
</file>

<file path=xl/sharedStrings.xml><?xml version="1.0" encoding="utf-8"?>
<sst xmlns="http://schemas.openxmlformats.org/spreadsheetml/2006/main" count="377" uniqueCount="307">
  <si>
    <t xml:space="preserve">Instructions </t>
  </si>
  <si>
    <t xml:space="preserve">The Lookups tab is intentionally hidden. </t>
  </si>
  <si>
    <t xml:space="preserve">Any header with an asterisk (*) indicates that the column is mandatory. </t>
  </si>
  <si>
    <t>Please do not change the format of any of the tables.</t>
  </si>
  <si>
    <t>LCDP Platform Subscriptions</t>
  </si>
  <si>
    <t xml:space="preserve">This is the rate card for the LCDP. You can add as many rows to this table as required. </t>
  </si>
  <si>
    <t xml:space="preserve">This should include the core platform subscription costs and any LCDP Ancillary Services listed on page 8. </t>
  </si>
  <si>
    <t xml:space="preserve">As stated on page 7, "The platform licensing must be based on application complexity. Application complexity is defined by the number of developed user screens, database tables and exposed Application Programming Interface (API) integrations." </t>
  </si>
  <si>
    <t xml:space="preserve">Please provide SKUs that will allow NYSED to calculate a subscription cost of a combined 1000 screens, tables and API Integrations. This will be used as a baseline for cost scoring. </t>
  </si>
  <si>
    <t xml:space="preserve">This requirement does not imply that  NYSED is committing to a subscription of 1000 screens, tables and API integrations. Subscription levels will be determined by the required capacity which will reflect the business needs of NYSED. </t>
  </si>
  <si>
    <t>Here is an explanation of each column:</t>
  </si>
  <si>
    <t>SKU*</t>
  </si>
  <si>
    <t>Internal Stock Keeping Unit</t>
  </si>
  <si>
    <t>Item Name*</t>
  </si>
  <si>
    <t>A descriptive name of the item</t>
  </si>
  <si>
    <t>Item Description *</t>
  </si>
  <si>
    <t xml:space="preserve">A plain-language explanation of what the item includes. Please be clear on what is included and not included. </t>
  </si>
  <si>
    <t>Unit Description*</t>
  </si>
  <si>
    <t>How the item quantity is computed.</t>
  </si>
  <si>
    <t>Cost Per Unit*</t>
  </si>
  <si>
    <t>The cost of each item.</t>
  </si>
  <si>
    <t>Estimated Annual Units*</t>
  </si>
  <si>
    <t xml:space="preserve">This is the estimated number of units that should be procured based on the information provided within the RFP, or 1000 screens, tables and API Integrations. </t>
  </si>
  <si>
    <t xml:space="preserve">Estimated Annual Cost </t>
  </si>
  <si>
    <t xml:space="preserve">This is automatically calculated. </t>
  </si>
  <si>
    <t>Notes</t>
  </si>
  <si>
    <t xml:space="preserve">If additional information is needed to explain the item cost. </t>
  </si>
  <si>
    <t>Perpetual Licensing</t>
  </si>
  <si>
    <t>Misc Cloud</t>
  </si>
  <si>
    <t>Capability *</t>
  </si>
  <si>
    <t xml:space="preserve">This is a prefilled capability classification of the proposed cloud service. Services that are not included in this list are out of scope of this RFP. </t>
  </si>
  <si>
    <t>Available *</t>
  </si>
  <si>
    <t xml:space="preserve">This indicates if the service is available from the proposal. This is field must have a Yes or No answer. If this value is No, then the rest of the row does not need to be filled out. </t>
  </si>
  <si>
    <t>How the item quantity is computed</t>
  </si>
  <si>
    <t xml:space="preserve">The subscription term of item. This is a period of time. </t>
  </si>
  <si>
    <t>Applicable Period*</t>
  </si>
  <si>
    <t>Platform Config Deliverables</t>
  </si>
  <si>
    <t xml:space="preserve">This tab is used to provide the fixed costs of the Platform Configuration Deliverables on page 12 and 13. A SKU may also be added for reference. This table may not be expanded to multiple rows.  </t>
  </si>
  <si>
    <t xml:space="preserve">The Customer Success Plan is an annual cost. </t>
  </si>
  <si>
    <t>Personal Services</t>
  </si>
  <si>
    <t xml:space="preserve">This rate card is for providing the hourly rates for Staff Augmentation. </t>
  </si>
  <si>
    <t xml:space="preserve">If a role or rate will not be provided by the proposer, the field should be set to blank (empty). </t>
  </si>
  <si>
    <t xml:space="preserve">Please note the required experience levels. </t>
  </si>
  <si>
    <t xml:space="preserve">We do not intend on utilizing Development Leads or Project Managers with less than four (4) years experience. </t>
  </si>
  <si>
    <t>Estimated Contract Total</t>
  </si>
  <si>
    <t xml:space="preserve">This sheet is automatically calculated. </t>
  </si>
  <si>
    <t>Total</t>
  </si>
  <si>
    <t>Item</t>
  </si>
  <si>
    <t>Cost</t>
  </si>
  <si>
    <t>Cost for Perpetual License</t>
  </si>
  <si>
    <t>Annual Subscription and Maintenance</t>
  </si>
  <si>
    <t>Capability*</t>
  </si>
  <si>
    <t>Available*</t>
  </si>
  <si>
    <t>Access Management Service</t>
  </si>
  <si>
    <t>Account Environment Management</t>
  </si>
  <si>
    <t>AI/Machine Learning</t>
  </si>
  <si>
    <t>API Gateway</t>
  </si>
  <si>
    <t>API Key Management</t>
  </si>
  <si>
    <t>API Key Store</t>
  </si>
  <si>
    <t>API Service</t>
  </si>
  <si>
    <t>API Usage Service</t>
  </si>
  <si>
    <t>Application Analysis Service</t>
  </si>
  <si>
    <t>Application Coordination</t>
  </si>
  <si>
    <t>Application Debugging Service</t>
  </si>
  <si>
    <t>Application Discovery Service</t>
  </si>
  <si>
    <t>Application Migration Service</t>
  </si>
  <si>
    <t>Application Model Service</t>
  </si>
  <si>
    <t>Application Monitoring</t>
  </si>
  <si>
    <t>Artifact Management</t>
  </si>
  <si>
    <t>Authentication</t>
  </si>
  <si>
    <t>Availability Zone Management</t>
  </si>
  <si>
    <t>Backup Management</t>
  </si>
  <si>
    <t>Backup Service</t>
  </si>
  <si>
    <t>Batch Service</t>
  </si>
  <si>
    <t>Calendar Service</t>
  </si>
  <si>
    <t>Certificate Management Service</t>
  </si>
  <si>
    <t>Change Management</t>
  </si>
  <si>
    <t>Chatbot service</t>
  </si>
  <si>
    <t>CI/CD Hosting Service</t>
  </si>
  <si>
    <t>Cloud Audit Management</t>
  </si>
  <si>
    <t>Cloud Audit Service</t>
  </si>
  <si>
    <t>Cloud Cost Analyzer</t>
  </si>
  <si>
    <t>Cloud Cost Reporting</t>
  </si>
  <si>
    <t>Cloud Directory Service</t>
  </si>
  <si>
    <t>Cloud Interactive Development Environment</t>
  </si>
  <si>
    <t>Cloud Interactive Development Kit</t>
  </si>
  <si>
    <t>Cloud Modeling</t>
  </si>
  <si>
    <t>Cloud Resource Discovery Service</t>
  </si>
  <si>
    <t>Cloud Wide Area Network Management</t>
  </si>
  <si>
    <t>Cloud Cost Visualization</t>
  </si>
  <si>
    <t>Cluster Management</t>
  </si>
  <si>
    <t>Code Build Service</t>
  </si>
  <si>
    <t>Code Companion Service</t>
  </si>
  <si>
    <t>Code Cost Analysis Service</t>
  </si>
  <si>
    <t>Code Management Repository</t>
  </si>
  <si>
    <t>Code Management System</t>
  </si>
  <si>
    <t>Code Test Service</t>
  </si>
  <si>
    <t>Cold Storage</t>
  </si>
  <si>
    <t>Compliance Management</t>
  </si>
  <si>
    <t>Compliance Reporting</t>
  </si>
  <si>
    <t>Configuration Management</t>
  </si>
  <si>
    <t>Console Management</t>
  </si>
  <si>
    <t>Console Service</t>
  </si>
  <si>
    <t>Contact Management</t>
  </si>
  <si>
    <t>Container Migration</t>
  </si>
  <si>
    <t>Container Monitoring</t>
  </si>
  <si>
    <t>Container On Demand Running Service</t>
  </si>
  <si>
    <t>Container Registry</t>
  </si>
  <si>
    <t>Container Service</t>
  </si>
  <si>
    <t>Content Delivery Network</t>
  </si>
  <si>
    <t>Content Delivery Network Service</t>
  </si>
  <si>
    <t>Customer Engagement Service</t>
  </si>
  <si>
    <t>Data Lake Service</t>
  </si>
  <si>
    <t>Data Management Service</t>
  </si>
  <si>
    <t>Data Retention Management</t>
  </si>
  <si>
    <t>Data Visualization Service</t>
  </si>
  <si>
    <t>Data Warehousing Storage</t>
  </si>
  <si>
    <t>Database Migration Service</t>
  </si>
  <si>
    <t>Denial of Service  Protection</t>
  </si>
  <si>
    <t>Deployment (Automation) Services</t>
  </si>
  <si>
    <t>Deployment Management</t>
  </si>
  <si>
    <t>Developer Experience Service</t>
  </si>
  <si>
    <t>Device Management</t>
  </si>
  <si>
    <t>Device Test Service</t>
  </si>
  <si>
    <t>DNS Services</t>
  </si>
  <si>
    <t>Document Database Management</t>
  </si>
  <si>
    <t>Email Services</t>
  </si>
  <si>
    <t>Endpoint Detection and Response Service</t>
  </si>
  <si>
    <t>Endpoint Health Checks</t>
  </si>
  <si>
    <t>Endpoint Security</t>
  </si>
  <si>
    <t>ETL Tools and Processes</t>
  </si>
  <si>
    <t>Fault Injection Service</t>
  </si>
  <si>
    <t>File Collaboration Management</t>
  </si>
  <si>
    <t>File Storage Service</t>
  </si>
  <si>
    <t>File Transfer Service</t>
  </si>
  <si>
    <t>Firewall Management</t>
  </si>
  <si>
    <t>Governance Management</t>
  </si>
  <si>
    <t>Graph Database Service</t>
  </si>
  <si>
    <t>GraphQL Service</t>
  </si>
  <si>
    <t>Health Management</t>
  </si>
  <si>
    <t>Hosted Zone Creation</t>
  </si>
  <si>
    <t>Hybrid Cloud Management</t>
  </si>
  <si>
    <t>Identity Management</t>
  </si>
  <si>
    <t>Identity Management Service</t>
  </si>
  <si>
    <t>Identity Service</t>
  </si>
  <si>
    <t>In Memory Database/Cache Service</t>
  </si>
  <si>
    <t>Infrastructure as Code Service</t>
  </si>
  <si>
    <t>Infrastructure Containerization</t>
  </si>
  <si>
    <t>Infrastructure Monitoring and Alarms</t>
  </si>
  <si>
    <t>In-memory Database Management</t>
  </si>
  <si>
    <t>Language Evaluation Service</t>
  </si>
  <si>
    <t>Latency Optimization Service</t>
  </si>
  <si>
    <t>Ledger Database</t>
  </si>
  <si>
    <t>License Management</t>
  </si>
  <si>
    <t>Location Service</t>
  </si>
  <si>
    <t>Log Analytics Service</t>
  </si>
  <si>
    <t>Log Management</t>
  </si>
  <si>
    <t>Managed Cloud Search Service</t>
  </si>
  <si>
    <t>Mapping Services/Stores</t>
  </si>
  <si>
    <t>Metric Management</t>
  </si>
  <si>
    <t>Microservices Management</t>
  </si>
  <si>
    <t>Microservices Monitoring</t>
  </si>
  <si>
    <t>Migrations Tracking Service</t>
  </si>
  <si>
    <t>Model Training Service</t>
  </si>
  <si>
    <t>Multi-cloud Management</t>
  </si>
  <si>
    <t>NoSQL Service</t>
  </si>
  <si>
    <t>Object Storage</t>
  </si>
  <si>
    <t>Observability Service</t>
  </si>
  <si>
    <t>Online Data Transfer Service</t>
  </si>
  <si>
    <t>Operations Automation Service</t>
  </si>
  <si>
    <t>Operations Management</t>
  </si>
  <si>
    <t>Pair Programming/AI Service</t>
  </si>
  <si>
    <t>Performance Service</t>
  </si>
  <si>
    <t>Permissions Management</t>
  </si>
  <si>
    <t>Privacy Management</t>
  </si>
  <si>
    <t>Privacy Reporting</t>
  </si>
  <si>
    <t>Process Automation Service</t>
  </si>
  <si>
    <t>Productivity Enhancement Services</t>
  </si>
  <si>
    <t>Push Notifications Services</t>
  </si>
  <si>
    <t>Regulatory Compliance Reporting</t>
  </si>
  <si>
    <t>Regulatory Compliance Service</t>
  </si>
  <si>
    <t>Relational Database Service</t>
  </si>
  <si>
    <t>Reporting Tool</t>
  </si>
  <si>
    <t>Resilience Management</t>
  </si>
  <si>
    <t>Resilience Service</t>
  </si>
  <si>
    <t>Resource Autoscale Service</t>
  </si>
  <si>
    <t>Resource Management</t>
  </si>
  <si>
    <t>Resource Monitoring</t>
  </si>
  <si>
    <t>Resource Optimization Service</t>
  </si>
  <si>
    <t>Risk Mitigation Service</t>
  </si>
  <si>
    <t>Risk Prevention Service</t>
  </si>
  <si>
    <t>Secrets Management</t>
  </si>
  <si>
    <t>Secure Message Brokering Services</t>
  </si>
  <si>
    <t>Secure Message Queue Services</t>
  </si>
  <si>
    <t>Security Enhancement Services</t>
  </si>
  <si>
    <t>Security for Multitenant Architecture Service</t>
  </si>
  <si>
    <t>Security Investigation Tools</t>
  </si>
  <si>
    <t>Security Lake Service</t>
  </si>
  <si>
    <t>Security Management</t>
  </si>
  <si>
    <t>Self-Healing Management</t>
  </si>
  <si>
    <t>Serverless Application Model</t>
  </si>
  <si>
    <t>Serverless Compute Service</t>
  </si>
  <si>
    <t>Serverless Service</t>
  </si>
  <si>
    <t>Service Management</t>
  </si>
  <si>
    <t>Services for Collecting Data Streams</t>
  </si>
  <si>
    <t>Shell Environment</t>
  </si>
  <si>
    <t>SMS Notifications Services</t>
  </si>
  <si>
    <t>Systems Management</t>
  </si>
  <si>
    <t>Threat Detection Management</t>
  </si>
  <si>
    <t>Threat Reporting</t>
  </si>
  <si>
    <t>Time Series Database Service</t>
  </si>
  <si>
    <t>Trace Management</t>
  </si>
  <si>
    <t>Traffic Management</t>
  </si>
  <si>
    <t>User Activity Tracking Service</t>
  </si>
  <si>
    <t>User Engagement Service</t>
  </si>
  <si>
    <t>Vector Database Service</t>
  </si>
  <si>
    <t>Virtual Desktop Service</t>
  </si>
  <si>
    <t>Virtual Machine Service</t>
  </si>
  <si>
    <t>Virtual Network Environment</t>
  </si>
  <si>
    <t>Virtual Private Cloud Management</t>
  </si>
  <si>
    <t>Virtual Private Cloud Service</t>
  </si>
  <si>
    <t>Virtual Servers</t>
  </si>
  <si>
    <t>Visualization Tool</t>
  </si>
  <si>
    <t>Web Traffic Filter Service</t>
  </si>
  <si>
    <t>Workflow Service</t>
  </si>
  <si>
    <t>Workload Management</t>
  </si>
  <si>
    <t>SKU</t>
  </si>
  <si>
    <t>Deliverable Name</t>
  </si>
  <si>
    <t>Fixed Cost</t>
  </si>
  <si>
    <t>Style Guide Implementation</t>
  </si>
  <si>
    <t>Production Replication to Stage</t>
  </si>
  <si>
    <t xml:space="preserve">Customer Success Subscription (Annual) </t>
  </si>
  <si>
    <t>Role</t>
  </si>
  <si>
    <t>Junior Level Hourly Rate *</t>
  </si>
  <si>
    <t>Senior Level Hourly Rate *</t>
  </si>
  <si>
    <t>Associate Level Hourly Rate *</t>
  </si>
  <si>
    <t>Annual Average Rate</t>
  </si>
  <si>
    <t>Staff Ratio</t>
  </si>
  <si>
    <t>Total Annual Score</t>
  </si>
  <si>
    <t>1-3 Years Experience</t>
  </si>
  <si>
    <t>4-7 Years Experience</t>
  </si>
  <si>
    <t>8+ Years Experience</t>
  </si>
  <si>
    <t>Annual Average Rage</t>
  </si>
  <si>
    <t xml:space="preserve">Project Manager </t>
  </si>
  <si>
    <t>DO NOT INCLUDE</t>
  </si>
  <si>
    <t>Development Lead</t>
  </si>
  <si>
    <t>LCDP Developer</t>
  </si>
  <si>
    <t>UX/Web Specialist</t>
  </si>
  <si>
    <t>Pro-Code Developer</t>
  </si>
  <si>
    <t xml:space="preserve">Training Specialist </t>
  </si>
  <si>
    <t>Platform Specialist</t>
  </si>
  <si>
    <t>Cloud Specialist</t>
  </si>
  <si>
    <t>Quality Control Specialist</t>
  </si>
  <si>
    <t>Score</t>
  </si>
  <si>
    <t>Cost Category</t>
  </si>
  <si>
    <t>Multiplier</t>
  </si>
  <si>
    <t>Sub Score</t>
  </si>
  <si>
    <t>Subtotals</t>
  </si>
  <si>
    <t>Perpetual License Cost</t>
  </si>
  <si>
    <t xml:space="preserve">Annual Support and Maintenance </t>
  </si>
  <si>
    <t>LCDP TCO</t>
  </si>
  <si>
    <t>Staffing Costs</t>
  </si>
  <si>
    <t>Per Millisecond</t>
  </si>
  <si>
    <t>Yes</t>
  </si>
  <si>
    <t>Core Platform</t>
  </si>
  <si>
    <t>Per Second</t>
  </si>
  <si>
    <t>No</t>
  </si>
  <si>
    <t xml:space="preserve">Ancillary Service </t>
  </si>
  <si>
    <t>Per Hour</t>
  </si>
  <si>
    <t>Per Day (24 hours)</t>
  </si>
  <si>
    <t>Per Month</t>
  </si>
  <si>
    <t>Per Year</t>
  </si>
  <si>
    <t>Not Applicable</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</si>
  <si>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</si>
  <si>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</si>
  <si>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</si>
  <si>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</si>
  <si>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</si>
  <si>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</si>
  <si>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</si>
  <si>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</si>
  <si>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</si>
  <si>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</si>
  <si>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</si>
  <si>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</si>
  <si>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</si>
  <si>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</si>
  <si>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</si>
  <si>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</si>
  <si>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</si>
  <si>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</si>
  <si>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</si>
  <si>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</si>
  <si>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</si>
  <si>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</si>
  <si>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</si>
  <si>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</si>
  <si>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</si>
  <si>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</si>
  <si>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</si>
  <si>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Subcontracting</t>
  </si>
  <si>
    <t>Use this tab to list all proposed subcontractors.</t>
  </si>
  <si>
    <t>MWBE</t>
  </si>
  <si>
    <t>Use this tab to list all intended purchases from NYS-certified Minority- or Women-Owned Business Enterprises.</t>
  </si>
  <si>
    <t xml:space="preserve">Only use this tab for Perpetual licensing. Please fill in the one-time license cost and the annual maintenance &amp; support subscription. </t>
  </si>
  <si>
    <t xml:space="preserve">This is the rate card for the Cloud Infrastructure Services as mentioned on pages 11-12. You can add as many rows to this table as required, but you must use the provided Capability fields. </t>
  </si>
  <si>
    <t>Calculations on this page are for cost scoring and estimation purposes only. Actual spending will vary based upon the needs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</si>
</sst>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00_);_(&quot;$&quot;* \(#,##0.00000\);_(&quot;$&quot;* &quot;-&quot;??_);_(@_)"/>
    <numFmt numFmtId="165" formatCode="&quot;$&quot;#,##0"/>
  </numFmts>
  <fonts count="1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0"/>
      <name val="Calibri"/>
      <family val="2"/>
      <scheme val="minor"/>
    </font>
    <font>
      <sz val="8"/>
      <name val="Calibri"/>
      <family val="2"/>
      <scheme val="minor"/>
    </font>
    <font>
      <sz val="11"/>
      <color rgb="FF000000"/>
      <name val="Calibri"/>
      <family val="2"/>
    </font>
    <font>
      <b/>
      <sz val="11"/>
      <name val="Arial"/>
      <family val="2"/>
    </font>
    <font>
      <sz val="11"/>
      <name val="Arial"/>
      <family val="2"/>
    </font>
    <font>
      <sz val="8"/>
      <name val="Wingdings"/>
      <charset val="2"/>
    </font>
    <font>
      <sz val="8"/>
      <name val="Arial"/>
      <family val="2"/>
    </font>
    <font>
      <b/>
      <u/>
      <sz val="11"/>
      <name val="Arial"/>
      <family val="2"/>
    </font>
  </fonts>
  <fills count="4">
    <fill>
      <patternFill patternType="none"/>
    </fill>
    <fill>
      <patternFill patternType="gray125"/>
    </fill>
    <fill>
      <patternFill patternType="solid">
        <fgColor theme="4"/>
        <bgColor theme="4"/>
      </patternFill>
    </fill>
    <fill>
      <patternFill patternType="solid">
        <fgColor theme="0"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style="thin">
        <color theme="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cellStyleXfs>
  <cellXfs count="56">
    <xf numFmtId="0" fontId="0" fillId="0" borderId="0" xfId="0"/>
    <xf numFmtId="44" fontId="0" fillId="0" borderId="0" xfId="1" applyFont="1"/>
    <xf numFmtId="0" fontId="4" fillId="0" borderId="2" xfId="4"/>
    <xf numFmtId="0" fontId="2" fillId="0" borderId="0" xfId="2"/>
    <xf numFmtId="0" fontId="3" fillId="0" borderId="1" xfId="3"/>
    <xf numFmtId="49" fontId="5" fillId="2" borderId="0" xfId="0" applyNumberFormat="1" applyFont="1" applyFill="1"/>
    <xf numFmtId="0" fontId="5" fillId="2" borderId="0" xfId="0" applyFont="1" applyFill="1"/>
    <xf numFmtId="44" fontId="0" fillId="0" borderId="0" xfId="0" applyNumberFormat="1"/>
    <xf numFmtId="44" fontId="5" fillId="2" borderId="0" xfId="0" applyNumberFormat="1" applyFont="1" applyFill="1"/>
    <xf numFmtId="0" fontId="5" fillId="2" borderId="0" xfId="0" applyFont="1" applyFill="1" applyAlignment="1">
      <alignment wrapText="1"/>
    </xf>
    <xf numFmtId="0" fontId="0" fillId="0" borderId="0" xfId="0" applyAlignment="1">
      <alignment wrapText="1"/>
    </xf>
    <xf numFmtId="49" fontId="0" fillId="0" borderId="0" xfId="0" applyNumberFormat="1"/>
    <xf numFmtId="0" fontId="7" fillId="0" borderId="0" xfId="0" applyFont="1"/>
    <xf numFmtId="44" fontId="4" fillId="0" borderId="2" xfId="4" applyNumberFormat="1"/>
    <xf numFmtId="0" fontId="8" fillId="0" borderId="0" xfId="0" applyFont="1" applyAlignment="1">
      <alignment horizontal="center" vertical="center"/>
    </xf>
    <xf numFmtId="0" fontId="8" fillId="0" borderId="0" xfId="0" applyFont="1"/>
    <xf numFmtId="0" fontId="9" fillId="0" borderId="0" xfId="0" applyFont="1"/>
    <xf numFmtId="0" fontId="10" fillId="0" borderId="5"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8" fillId="3" borderId="9" xfId="0" applyFont="1" applyFill="1" applyBorder="1" applyAlignment="1">
      <alignment vertical="center" wrapText="1"/>
    </xf>
    <xf numFmtId="0" fontId="10" fillId="3" borderId="10" xfId="0" applyFont="1" applyFill="1" applyBorder="1" applyAlignment="1">
      <alignment vertical="center" wrapText="1"/>
    </xf>
    <xf numFmtId="0" fontId="8" fillId="3" borderId="10" xfId="0" applyFont="1" applyFill="1" applyBorder="1" applyAlignment="1">
      <alignment vertical="center" wrapText="1"/>
    </xf>
    <xf numFmtId="0" fontId="9" fillId="3" borderId="11" xfId="0" applyFont="1" applyFill="1" applyBorder="1" applyAlignment="1">
      <alignment horizontal="right" vertical="center"/>
    </xf>
    <xf numFmtId="165" fontId="9" fillId="3" borderId="8" xfId="0" applyNumberFormat="1" applyFont="1" applyFill="1" applyBorder="1" applyAlignment="1">
      <alignment horizontal="center" wrapText="1"/>
    </xf>
    <xf numFmtId="9" fontId="9" fillId="3" borderId="8" xfId="0" applyNumberFormat="1" applyFont="1" applyFill="1" applyBorder="1" applyAlignment="1">
      <alignment horizontal="center" wrapText="1"/>
    </xf>
    <xf numFmtId="0" fontId="9" fillId="0" borderId="0" xfId="0" applyFont="1" applyAlignment="1">
      <alignment vertical="center"/>
    </xf>
    <xf numFmtId="0" fontId="8" fillId="0" borderId="0" xfId="0" applyFont="1" applyAlignment="1" applyProtection="1">
      <alignment horizontal="left"/>
      <protection locked="0"/>
    </xf>
    <xf numFmtId="0" fontId="12" fillId="0" borderId="0" xfId="0" applyFont="1" applyAlignment="1">
      <alignment horizontal="left"/>
    </xf>
    <xf numFmtId="0" fontId="8" fillId="0" borderId="8" xfId="0"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165" fontId="9" fillId="0" borderId="8" xfId="0" applyNumberFormat="1" applyFont="1" applyBorder="1" applyAlignment="1" applyProtection="1">
      <alignment horizontal="center" wrapText="1"/>
      <protection locked="0"/>
    </xf>
    <xf numFmtId="165" fontId="9" fillId="0" borderId="7" xfId="0" applyNumberFormat="1" applyFont="1" applyBorder="1" applyAlignment="1" applyProtection="1">
      <alignment horizontal="center" wrapText="1"/>
      <protection locked="0"/>
    </xf>
    <xf numFmtId="165" fontId="9" fillId="3" borderId="8" xfId="0" applyNumberFormat="1" applyFont="1" applyFill="1" applyBorder="1" applyAlignment="1">
      <alignment horizontal="center"/>
    </xf>
    <xf numFmtId="9" fontId="9" fillId="3" borderId="8" xfId="0" applyNumberFormat="1" applyFont="1" applyFill="1" applyBorder="1" applyAlignment="1">
      <alignment horizontal="center"/>
    </xf>
    <xf numFmtId="0" fontId="4" fillId="0" borderId="0" xfId="4" applyBorder="1"/>
    <xf numFmtId="0" fontId="0" fillId="0" borderId="0" xfId="0" applyBorder="1"/>
    <xf numFmtId="49" fontId="0" fillId="0" borderId="3" xfId="0" applyNumberFormat="1" applyBorder="1" applyProtection="1">
      <protection locked="0"/>
    </xf>
    <xf numFmtId="0" fontId="0" fillId="0" borderId="3" xfId="0" applyBorder="1" applyProtection="1">
      <protection locked="0"/>
    </xf>
    <xf numFmtId="0" fontId="0" fillId="0" borderId="3" xfId="0" applyBorder="1" applyAlignment="1" applyProtection="1">
      <alignment wrapText="1"/>
      <protection locked="0"/>
    </xf>
    <xf numFmtId="44" fontId="0" fillId="0" borderId="3" xfId="1" applyFont="1" applyBorder="1" applyProtection="1">
      <protection locked="0"/>
    </xf>
    <xf numFmtId="44" fontId="0" fillId="0" borderId="3" xfId="0" applyNumberFormat="1" applyBorder="1" applyProtection="1">
      <protection locked="0"/>
    </xf>
    <xf numFmtId="44" fontId="0" fillId="0" borderId="0" xfId="1" applyFont="1" applyProtection="1">
      <protection locked="0"/>
    </xf>
    <xf numFmtId="0" fontId="0" fillId="0" borderId="0" xfId="0" applyProtection="1">
      <protection locked="0"/>
    </xf>
    <xf numFmtId="49" fontId="0" fillId="0" borderId="0" xfId="0" applyNumberFormat="1" applyProtection="1">
      <protection locked="0"/>
    </xf>
    <xf numFmtId="164" fontId="0" fillId="0" borderId="0" xfId="1" applyNumberFormat="1" applyFont="1" applyProtection="1">
      <protection locked="0"/>
    </xf>
    <xf numFmtId="49" fontId="8" fillId="0" borderId="8" xfId="0" applyNumberFormat="1" applyFont="1" applyBorder="1" applyAlignment="1" applyProtection="1">
      <alignment vertical="center" wrapText="1"/>
      <protection locked="0"/>
    </xf>
    <xf numFmtId="165" fontId="9" fillId="0" borderId="5" xfId="0" applyNumberFormat="1" applyFont="1" applyBorder="1" applyAlignment="1" applyProtection="1">
      <alignment horizontal="center" wrapText="1"/>
      <protection locked="0"/>
    </xf>
    <xf numFmtId="165" fontId="9" fillId="0" borderId="7" xfId="0" applyNumberFormat="1" applyFont="1" applyBorder="1" applyAlignment="1" applyProtection="1">
      <alignment horizontal="center" wrapText="1"/>
      <protection locked="0"/>
    </xf>
    <xf numFmtId="49" fontId="8" fillId="0" borderId="7" xfId="0" applyNumberFormat="1" applyFont="1" applyBorder="1" applyAlignment="1" applyProtection="1">
      <alignment vertical="center" wrapText="1"/>
      <protection locked="0"/>
    </xf>
    <xf numFmtId="0" fontId="8" fillId="0" borderId="0" xfId="0" applyFont="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cellXfs>
  <cellStyles count="5">
    <cellStyle name="Currency" xfId="1" builtinId="4"/>
    <cellStyle name="Heading 1" xfId="3" builtinId="16"/>
    <cellStyle name="Heading 2" xfId="4" builtinId="17"/>
    <cellStyle name="Normal" xfId="0" builtinId="0"/>
    <cellStyle name="Title" xfId="2" builtinId="15"/>
  </cellStyles>
  <dxfs count="31">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protection locked="0" hidden="0"/>
    </dxf>
    <dxf>
      <protection locked="0" hidden="0"/>
    </dxf>
    <dxf>
      <protection locked="0" hidden="0"/>
    </dxf>
    <dxf>
      <protection locked="0" hidden="0"/>
    </dxf>
    <dxf>
      <protection locked="0" hidden="0"/>
    </dxf>
    <dxf>
      <protection locked="0" hidden="0"/>
    </dxf>
    <dxf>
      <numFmt numFmtId="164" formatCode="_(&quot;$&quot;* #,##0.00000_);_(&quot;$&quot;* \(#,##0.00000\);_(&quot;$&quot;* &quot;-&quot;??_);_(@_)"/>
      <protection locked="0" hidden="0"/>
    </dxf>
    <dxf>
      <protection locked="0" hidden="0"/>
    </dxf>
    <dxf>
      <protection locked="0" hidden="0"/>
    </dxf>
    <dxf>
      <protection locked="0" hidden="0"/>
    </dxf>
    <dxf>
      <numFmt numFmtId="30" formatCode="@"/>
      <protection locked="0" hidden="0"/>
    </dxf>
    <dxf>
      <protection locked="0" hidden="0"/>
    </dxf>
    <dxf>
      <protection locked="0" hidden="0"/>
    </dxf>
    <dxf>
      <border diagonalUp="0" diagonalDown="0" outline="0">
        <left/>
        <right/>
        <top style="thin">
          <color theme="4"/>
        </top>
        <bottom/>
      </border>
      <protection locked="0" hidden="0"/>
    </dxf>
    <dxf>
      <numFmt numFmtId="34" formatCode="_(&quot;$&quot;* #,##0.00_);_(&quot;$&quot;* \(#,##0.00\);_(&quot;$&quot;* &quot;-&quot;??_);_(@_)"/>
    </dxf>
    <dxf>
      <numFmt numFmtId="34" formatCode="_(&quot;$&quot;* #,##0.00_);_(&quot;$&quot;* \(#,##0.00\);_(&quot;$&quot;* &quot;-&quot;??_);_(@_)"/>
      <border diagonalUp="0" diagonalDown="0" outline="0">
        <left/>
        <right/>
        <top style="thin">
          <color theme="4"/>
        </top>
        <bottom/>
      </border>
      <protection locked="0" hidden="0"/>
    </dxf>
    <dxf>
      <border diagonalUp="0" diagonalDown="0" outline="0">
        <left/>
        <right/>
        <top style="thin">
          <color theme="4"/>
        </top>
        <bottom/>
      </border>
      <protection locked="0" hidden="0"/>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right/>
        <top style="thin">
          <color theme="4"/>
        </top>
        <bottom/>
      </border>
      <protection locked="0" hidden="0"/>
    </dxf>
    <dxf>
      <border diagonalUp="0" diagonalDown="0" outline="0">
        <left/>
        <right/>
        <top style="thin">
          <color theme="4"/>
        </top>
        <bottom/>
      </border>
      <protection locked="0" hidden="0"/>
    </dxf>
    <dxf>
      <alignment horizontal="general" vertical="bottom" textRotation="0" wrapText="1" indent="0" justifyLastLine="0" shrinkToFit="0" readingOrder="0"/>
      <border diagonalUp="0" diagonalDown="0" outline="0">
        <left/>
        <right/>
        <top style="thin">
          <color theme="4"/>
        </top>
        <bottom/>
      </border>
      <protection locked="0" hidden="0"/>
    </dxf>
    <dxf>
      <border diagonalUp="0" diagonalDown="0" outline="0">
        <left/>
        <right/>
        <top style="thin">
          <color theme="4"/>
        </top>
        <bottom/>
      </border>
      <protection locked="0" hidden="0"/>
    </dxf>
    <dxf>
      <numFmt numFmtId="30" formatCode="@"/>
      <border diagonalUp="0" diagonalDown="0" outline="0">
        <left/>
        <right/>
        <top style="thin">
          <color theme="4"/>
        </top>
        <bottom/>
      </border>
      <protection locked="0" hidden="0"/>
    </dxf>
    <dxf>
      <border outline="0">
        <right style="thin">
          <color theme="4"/>
        </right>
        <top style="thin">
          <color theme="4"/>
        </top>
      </border>
    </dxf>
    <dxf>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052027-A946-4748-9731-B63B74E67E60}" name="Table1" displayName="Table1" ref="A1:H9" totalsRowCount="1" headerRowDxfId="30" dataDxfId="29" tableBorderDxfId="28">
  <autoFilter ref="A1:H8" xr:uid="{BA052027-A946-4748-9731-B63B74E67E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77CC91-512F-4B89-B43B-43D5C7470AF7}" name="SKU*" totalsRowLabel="Total" dataDxfId="27"/>
    <tableColumn id="2" xr3:uid="{598AD40C-76AB-4502-9D0B-60E630AA36B9}" name="Item Name*" dataDxfId="26"/>
    <tableColumn id="3" xr3:uid="{347A4612-6EC8-4EB3-9A7F-DC863DB9BE6E}" name="Item Description *" dataDxfId="25"/>
    <tableColumn id="4" xr3:uid="{129ED10D-8003-4205-992C-4957DBC33A7A}" name="Unit Description*" dataDxfId="24"/>
    <tableColumn id="5" xr3:uid="{D8F0870E-1F77-4320-8592-A348D344FE6E}" name="Cost Per Unit*" dataDxfId="23" dataCellStyle="Currency"/>
    <tableColumn id="8" xr3:uid="{E43AEA0D-01E5-4B90-A67F-63D19C042C57}" name="Estimated Annual Units*" dataDxfId="22"/>
    <tableColumn id="12" xr3:uid="{3B560995-1FC4-4B12-A8E2-D98A1B59AA8D}" name="Estimated Annual Cost " totalsRowFunction="sum" dataDxfId="21" totalsRowDxfId="20">
      <calculatedColumnFormula>Table1[[#This Row],[Cost Per Unit*]]*Table1[[#This Row],[Estimated Annual Units*]]</calculatedColumnFormula>
    </tableColumn>
    <tableColumn id="9" xr3:uid="{E9D6986C-3A38-4B36-8115-3D1D325BDC03}" name="Notes"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9EA3B4-B8E0-4C2B-AA2C-78502EC00AF1}" name="Table4" displayName="Table4" ref="A1:B3" totalsRowShown="0">
  <autoFilter ref="A1:B3" xr:uid="{3B9EA3B4-B8E0-4C2B-AA2C-78502EC00AF1}">
    <filterColumn colId="0" hiddenButton="1"/>
    <filterColumn colId="1" hiddenButton="1"/>
  </autoFilter>
  <tableColumns count="2">
    <tableColumn id="1" xr3:uid="{E4C67439-F455-4512-A69E-4319B98F7B22}" name="Item"/>
    <tableColumn id="2" xr3:uid="{C093782F-3437-440D-B6BE-308A35280688}" name="Cost" dataDxfId="18" dataCellStyle="Currency"/>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45DCF1-A32A-49D9-B124-398543176558}" name="Table17" displayName="Table17" ref="A1:I177" totalsRowShown="0">
  <autoFilter ref="A1:I177" xr:uid="{491F8164-81AE-4149-B5D0-2E4614D15721}"/>
  <sortState xmlns:xlrd2="http://schemas.microsoft.com/office/spreadsheetml/2017/richdata2" ref="A2:I177">
    <sortCondition ref="A1:A177"/>
  </sortState>
  <tableColumns count="9">
    <tableColumn id="1" xr3:uid="{9B3D0C7F-9842-4032-A5D4-C2EBA960BDFF}" name="Capability*"/>
    <tableColumn id="10" xr3:uid="{894DCF3C-E01B-4D24-86E4-3C3CD9CE3F1D}" name="Available*" dataDxfId="17"/>
    <tableColumn id="9" xr3:uid="{1A96F74E-F1D3-4701-B806-336B21061FDC}" name="SKU*" dataDxfId="16"/>
    <tableColumn id="2" xr3:uid="{DEFDFC5E-CA40-4685-8336-600ACF8AA816}" name="Item Name*" dataDxfId="15"/>
    <tableColumn id="3" xr3:uid="{C2806DAB-7108-4D4D-9201-3928AB0B3126}" name="Item Description *" dataDxfId="14"/>
    <tableColumn id="5" xr3:uid="{482B1ECB-232A-45CF-81D0-72DF1C3A3902}" name="Unit Description*" dataDxfId="13"/>
    <tableColumn id="6" xr3:uid="{22DA8D6E-AD31-46F9-A7DE-CA4807F4BCC5}" name="Cost Per Unit*" dataDxfId="12" dataCellStyle="Currency"/>
    <tableColumn id="7" xr3:uid="{8271E52E-8EF3-4F92-9FDC-242B9AE26C5C}" name="Applicable Period*" dataDxfId="11"/>
    <tableColumn id="8" xr3:uid="{73D40E87-058E-49E9-BE39-5D9DCFAA6726}" name="Notes" dataDxfId="1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88B2C2-006F-47C6-BA95-7FEBF692BB8C}" name="Table2" displayName="Table2" ref="A1:C5" totalsRowCount="1" dataDxfId="9">
  <autoFilter ref="A1:C4" xr:uid="{BC88B2C2-006F-47C6-BA95-7FEBF692BB8C}"/>
  <tableColumns count="3">
    <tableColumn id="1" xr3:uid="{280733DB-37BA-4FA1-88DB-7115DB1D25E0}" name="SKU" totalsRowLabel="Total" dataDxfId="8"/>
    <tableColumn id="2" xr3:uid="{877B11C8-9FA4-479A-840A-166C2E903021}" name="Deliverable Name" dataDxfId="7"/>
    <tableColumn id="4" xr3:uid="{F182C44F-A0DC-41DC-8E5D-C6C350BBF973}" name="Fixed Cost" totalsRowFunction="sum" dataDxfId="6" totalsRowDxfId="5" dataCellStyle="Currency"/>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077880-16AB-487C-8F0C-4C713BA9193E}" name="Table3" displayName="Table3" ref="A1:G12" totalsRowCount="1">
  <autoFilter ref="A1:G11" xr:uid="{DD077880-16AB-487C-8F0C-4C713BA919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FED6CC-8976-42DE-94DA-A84C934C50D4}" name="Role" totalsRowLabel="Score"/>
    <tableColumn id="2" xr3:uid="{F626F5C8-02DB-448B-8150-2C8278980CB0}" name="Junior Level Hourly Rate *"/>
    <tableColumn id="3" xr3:uid="{8D87C1B9-6BBD-407B-B6E0-B0CDC03D81AE}" name="Senior Level Hourly Rate *"/>
    <tableColumn id="4" xr3:uid="{9A0C58B7-FC88-4161-9AE5-399189E03C50}" name="Associate Level Hourly Rate *" totalsRowDxfId="4"/>
    <tableColumn id="7" xr3:uid="{8FDC7ED0-6E75-455D-8D6C-AFC550008147}" name="Annual Average Rate" totalsRowFunction="sum" totalsRowDxfId="3"/>
    <tableColumn id="5" xr3:uid="{C060FB66-C324-4E33-A58E-644C1EF6EF38}" name="Staff Ratio" dataDxfId="2"/>
    <tableColumn id="6" xr3:uid="{C53711DB-E950-4D1E-921E-E23D6D2788EB}" name="Total Annual Score" totalsRowFunction="sum" dataDxfId="1" totalsRowDxfId="0"/>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A374D9-163F-42D7-A962-B13B8676D304}" name="Table5" displayName="Table5" ref="A1:E10" totalsRowShown="0">
  <autoFilter ref="A1:E10" xr:uid="{1DA374D9-163F-42D7-A962-B13B8676D304}"/>
  <tableColumns count="5">
    <tableColumn id="1" xr3:uid="{63A6FDF0-033C-4E18-96AF-11853E3D3A67}" name="Cost Category"/>
    <tableColumn id="2" xr3:uid="{2138CE26-847C-441D-A0D8-47DA607D1377}" name="Cost"/>
    <tableColumn id="3" xr3:uid="{FC2B5E27-145C-4089-8E87-98F7F0788B4A}" name="Multiplier"/>
    <tableColumn id="4" xr3:uid="{996D4B87-D72E-4955-A3C0-5731123208FE}" name="Sub Score"/>
    <tableColumn id="5" xr3:uid="{90BCD26B-1297-4A88-9EBA-86546D3457DD}" name="Subtotal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61"/>
  <sheetViews>
    <sheetView tabSelected="1" workbookViewId="0"/>
  </sheetViews>
  <sheetFormatPr defaultRowHeight="15" x14ac:dyDescent="0.25"/>
  <cols>
    <col min="1" max="1" width="29.28515625" customWidth="1"/>
  </cols>
  <sheetData>
    <row r="2" spans="1:2" ht="23.25" x14ac:dyDescent="0.35">
      <c r="A2" s="3" t="s">
        <v>0</v>
      </c>
    </row>
    <row r="4" spans="1:2" x14ac:dyDescent="0.25">
      <c r="A4" t="s">
        <v>1</v>
      </c>
    </row>
    <row r="5" spans="1:2" x14ac:dyDescent="0.25">
      <c r="A5" t="s">
        <v>2</v>
      </c>
    </row>
    <row r="6" spans="1:2" x14ac:dyDescent="0.25">
      <c r="A6" t="s">
        <v>3</v>
      </c>
    </row>
    <row r="9" spans="1:2" ht="20.25" thickBot="1" x14ac:dyDescent="0.35">
      <c r="A9" s="4" t="s">
        <v>4</v>
      </c>
    </row>
    <row r="10" spans="1:2" ht="15.75" thickTop="1" x14ac:dyDescent="0.25">
      <c r="A10" t="s">
        <v>5</v>
      </c>
    </row>
    <row r="11" spans="1:2" x14ac:dyDescent="0.25">
      <c r="A11" t="s">
        <v>6</v>
      </c>
    </row>
    <row r="12" spans="1:2" x14ac:dyDescent="0.25">
      <c r="A12" t="s">
        <v>7</v>
      </c>
    </row>
    <row r="13" spans="1:2" x14ac:dyDescent="0.25">
      <c r="A13" t="s">
        <v>8</v>
      </c>
    </row>
    <row r="14" spans="1:2" x14ac:dyDescent="0.25">
      <c r="A14" t="s">
        <v>9</v>
      </c>
    </row>
    <row r="15" spans="1:2" x14ac:dyDescent="0.25">
      <c r="A15" t="s">
        <v>10</v>
      </c>
    </row>
    <row r="16" spans="1:2" x14ac:dyDescent="0.25">
      <c r="A16" t="s">
        <v>11</v>
      </c>
      <c r="B16" t="s">
        <v>12</v>
      </c>
    </row>
    <row r="17" spans="1:2" x14ac:dyDescent="0.25">
      <c r="A17" t="s">
        <v>13</v>
      </c>
      <c r="B17" t="s">
        <v>14</v>
      </c>
    </row>
    <row r="18" spans="1:2" x14ac:dyDescent="0.25">
      <c r="A18" t="s">
        <v>15</v>
      </c>
      <c r="B18" t="s">
        <v>16</v>
      </c>
    </row>
    <row r="19" spans="1:2" x14ac:dyDescent="0.25">
      <c r="A19" t="s">
        <v>17</v>
      </c>
      <c r="B19" t="s">
        <v>18</v>
      </c>
    </row>
    <row r="20" spans="1:2" x14ac:dyDescent="0.25">
      <c r="A20" t="s">
        <v>19</v>
      </c>
      <c r="B20" t="s">
        <v>20</v>
      </c>
    </row>
    <row r="21" spans="1:2" x14ac:dyDescent="0.25">
      <c r="A21" t="s">
        <v>21</v>
      </c>
      <c r="B21" t="s">
        <v>22</v>
      </c>
    </row>
    <row r="22" spans="1:2" x14ac:dyDescent="0.25">
      <c r="A22" t="s">
        <v>23</v>
      </c>
      <c r="B22" t="s">
        <v>24</v>
      </c>
    </row>
    <row r="23" spans="1:2" x14ac:dyDescent="0.25">
      <c r="A23" t="s">
        <v>25</v>
      </c>
      <c r="B23" t="s">
        <v>26</v>
      </c>
    </row>
    <row r="26" spans="1:2" ht="20.25" thickBot="1" x14ac:dyDescent="0.35">
      <c r="A26" s="4" t="s">
        <v>27</v>
      </c>
    </row>
    <row r="27" spans="1:2" ht="15.75" thickTop="1" x14ac:dyDescent="0.25">
      <c r="A27" t="s">
        <v>304</v>
      </c>
    </row>
    <row r="29" spans="1:2" ht="20.25" thickBot="1" x14ac:dyDescent="0.35">
      <c r="A29" s="4" t="s">
        <v>28</v>
      </c>
    </row>
    <row r="30" spans="1:2" ht="15.75" thickTop="1" x14ac:dyDescent="0.25">
      <c r="A30" t="s">
        <v>305</v>
      </c>
    </row>
    <row r="31" spans="1:2" x14ac:dyDescent="0.25">
      <c r="A31" t="s">
        <v>10</v>
      </c>
    </row>
    <row r="32" spans="1:2" x14ac:dyDescent="0.25">
      <c r="A32" t="s">
        <v>29</v>
      </c>
      <c r="B32" t="s">
        <v>30</v>
      </c>
    </row>
    <row r="33" spans="1:2" x14ac:dyDescent="0.25">
      <c r="A33" t="s">
        <v>31</v>
      </c>
      <c r="B33" t="s">
        <v>32</v>
      </c>
    </row>
    <row r="34" spans="1:2" x14ac:dyDescent="0.25">
      <c r="A34" t="s">
        <v>11</v>
      </c>
      <c r="B34" t="s">
        <v>12</v>
      </c>
    </row>
    <row r="35" spans="1:2" x14ac:dyDescent="0.25">
      <c r="A35" t="s">
        <v>13</v>
      </c>
      <c r="B35" t="s">
        <v>14</v>
      </c>
    </row>
    <row r="36" spans="1:2" x14ac:dyDescent="0.25">
      <c r="A36" t="s">
        <v>15</v>
      </c>
      <c r="B36" t="s">
        <v>16</v>
      </c>
    </row>
    <row r="37" spans="1:2" x14ac:dyDescent="0.25">
      <c r="A37" t="s">
        <v>17</v>
      </c>
      <c r="B37" t="s">
        <v>33</v>
      </c>
    </row>
    <row r="38" spans="1:2" x14ac:dyDescent="0.25">
      <c r="A38" t="s">
        <v>19</v>
      </c>
      <c r="B38" t="s">
        <v>20</v>
      </c>
    </row>
    <row r="39" spans="1:2" x14ac:dyDescent="0.25">
      <c r="A39" t="s">
        <v>35</v>
      </c>
      <c r="B39" t="s">
        <v>34</v>
      </c>
    </row>
    <row r="40" spans="1:2" x14ac:dyDescent="0.25">
      <c r="A40" t="s">
        <v>25</v>
      </c>
      <c r="B40" t="s">
        <v>26</v>
      </c>
    </row>
    <row r="43" spans="1:2" ht="20.25" thickBot="1" x14ac:dyDescent="0.35">
      <c r="A43" s="4" t="s">
        <v>36</v>
      </c>
    </row>
    <row r="44" spans="1:2" ht="15.75" thickTop="1" x14ac:dyDescent="0.25">
      <c r="A44" t="s">
        <v>37</v>
      </c>
    </row>
    <row r="45" spans="1:2" x14ac:dyDescent="0.25">
      <c r="A45" t="s">
        <v>38</v>
      </c>
    </row>
    <row r="47" spans="1:2" ht="20.25" thickBot="1" x14ac:dyDescent="0.35">
      <c r="A47" s="4" t="s">
        <v>39</v>
      </c>
    </row>
    <row r="48" spans="1:2" ht="15.75" thickTop="1" x14ac:dyDescent="0.25">
      <c r="A48" t="s">
        <v>40</v>
      </c>
    </row>
    <row r="49" spans="1:1" x14ac:dyDescent="0.25">
      <c r="A49" t="s">
        <v>41</v>
      </c>
    </row>
    <row r="50" spans="1:1" x14ac:dyDescent="0.25">
      <c r="A50" t="s">
        <v>42</v>
      </c>
    </row>
    <row r="51" spans="1:1" x14ac:dyDescent="0.25">
      <c r="A51" t="s">
        <v>43</v>
      </c>
    </row>
    <row r="53" spans="1:1" ht="20.25" thickBot="1" x14ac:dyDescent="0.35">
      <c r="A53" s="4" t="s">
        <v>44</v>
      </c>
    </row>
    <row r="54" spans="1:1" ht="15.75" thickTop="1" x14ac:dyDescent="0.25">
      <c r="A54" t="s">
        <v>45</v>
      </c>
    </row>
    <row r="55" spans="1:1" x14ac:dyDescent="0.25">
      <c r="A55" t="s">
        <v>306</v>
      </c>
    </row>
    <row r="57" spans="1:1" ht="20.25" thickBot="1" x14ac:dyDescent="0.35">
      <c r="A57" s="4" t="s">
        <v>300</v>
      </c>
    </row>
    <row r="58" spans="1:1" ht="15.75" thickTop="1" x14ac:dyDescent="0.25">
      <c r="A58" t="s">
        <v>301</v>
      </c>
    </row>
    <row r="60" spans="1:1" ht="20.25" thickBot="1" x14ac:dyDescent="0.35">
      <c r="A60" s="4" t="s">
        <v>302</v>
      </c>
    </row>
    <row r="61" spans="1:1" ht="15.75" thickTop="1" x14ac:dyDescent="0.25">
      <c r="A61" t="s">
        <v>303</v>
      </c>
    </row>
  </sheetData>
  <sheetProtection algorithmName="SHA-512" hashValue="hukGQmoBeSEjlpR48j1s8M82L068h2aIsWwTURM637zxBttVVQ+jFBRFaGOOJ1+GS7wgTqGwOeBqjP7DV6m8fQ==" saltValue="VUcibwcQG0qHR59jw/rIX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5B51C-DD33-46C7-B751-4520C721BC02}">
  <dimension ref="A1:E7"/>
  <sheetViews>
    <sheetView workbookViewId="0">
      <selection activeCell="E2" sqref="E1:E2"/>
    </sheetView>
  </sheetViews>
  <sheetFormatPr defaultRowHeight="15" x14ac:dyDescent="0.25"/>
  <cols>
    <col min="1" max="1" width="19.5703125" customWidth="1"/>
  </cols>
  <sheetData>
    <row r="1" spans="1:5" x14ac:dyDescent="0.25">
      <c r="A1" t="s">
        <v>262</v>
      </c>
      <c r="C1" t="s">
        <v>263</v>
      </c>
      <c r="E1" t="s">
        <v>264</v>
      </c>
    </row>
    <row r="2" spans="1:5" x14ac:dyDescent="0.25">
      <c r="A2" t="s">
        <v>265</v>
      </c>
      <c r="C2" t="s">
        <v>266</v>
      </c>
      <c r="E2" t="s">
        <v>267</v>
      </c>
    </row>
    <row r="3" spans="1:5" x14ac:dyDescent="0.25">
      <c r="A3" t="s">
        <v>268</v>
      </c>
    </row>
    <row r="4" spans="1:5" x14ac:dyDescent="0.25">
      <c r="A4" t="s">
        <v>269</v>
      </c>
    </row>
    <row r="5" spans="1:5" x14ac:dyDescent="0.25">
      <c r="A5" t="s">
        <v>270</v>
      </c>
    </row>
    <row r="6" spans="1:5" x14ac:dyDescent="0.25">
      <c r="A6" t="s">
        <v>271</v>
      </c>
    </row>
    <row r="7" spans="1:5" x14ac:dyDescent="0.25">
      <c r="A7"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E733E-386D-45BD-A299-FAB7780D0FDD}">
  <dimension ref="A1:H9"/>
  <sheetViews>
    <sheetView zoomScale="115" zoomScaleNormal="115" workbookViewId="0"/>
  </sheetViews>
  <sheetFormatPr defaultRowHeight="15" x14ac:dyDescent="0.25"/>
  <cols>
    <col min="1" max="1" width="22.42578125" customWidth="1"/>
    <col min="2" max="2" width="26.7109375" customWidth="1"/>
    <col min="3" max="3" width="30.85546875" style="10" customWidth="1"/>
    <col min="4" max="4" width="31.85546875" customWidth="1"/>
    <col min="5" max="5" width="24.85546875" style="7" customWidth="1"/>
    <col min="6" max="6" width="27.42578125" customWidth="1"/>
    <col min="7" max="7" width="23.7109375" customWidth="1"/>
    <col min="8" max="8" width="31.85546875" customWidth="1"/>
  </cols>
  <sheetData>
    <row r="1" spans="1:8" x14ac:dyDescent="0.25">
      <c r="A1" s="5" t="s">
        <v>11</v>
      </c>
      <c r="B1" s="6" t="s">
        <v>13</v>
      </c>
      <c r="C1" s="9" t="s">
        <v>15</v>
      </c>
      <c r="D1" s="6" t="s">
        <v>17</v>
      </c>
      <c r="E1" s="8" t="s">
        <v>19</v>
      </c>
      <c r="F1" s="6" t="s">
        <v>21</v>
      </c>
      <c r="G1" s="6" t="s">
        <v>23</v>
      </c>
      <c r="H1" s="6" t="s">
        <v>25</v>
      </c>
    </row>
    <row r="2" spans="1:8" x14ac:dyDescent="0.25">
      <c r="A2" s="36"/>
      <c r="B2" s="37"/>
      <c r="C2" s="38"/>
      <c r="D2" s="37"/>
      <c r="E2" s="39"/>
      <c r="F2" s="37"/>
      <c r="G2" s="40">
        <f>Table1[[#This Row],[Cost Per Unit*]]*Table1[[#This Row],[Estimated Annual Units*]]</f>
        <v>0</v>
      </c>
      <c r="H2" s="37"/>
    </row>
    <row r="3" spans="1:8" x14ac:dyDescent="0.25">
      <c r="A3" s="36"/>
      <c r="B3" s="37"/>
      <c r="C3" s="38"/>
      <c r="D3" s="37"/>
      <c r="E3" s="39"/>
      <c r="F3" s="37"/>
      <c r="G3" s="40">
        <f>Table1[[#This Row],[Cost Per Unit*]]*Table1[[#This Row],[Estimated Annual Units*]]</f>
        <v>0</v>
      </c>
      <c r="H3" s="37"/>
    </row>
    <row r="4" spans="1:8" x14ac:dyDescent="0.25">
      <c r="A4" s="36"/>
      <c r="B4" s="37"/>
      <c r="C4" s="38"/>
      <c r="D4" s="37"/>
      <c r="E4" s="39"/>
      <c r="F4" s="37"/>
      <c r="G4" s="40">
        <f>Table1[[#This Row],[Cost Per Unit*]]*Table1[[#This Row],[Estimated Annual Units*]]</f>
        <v>0</v>
      </c>
      <c r="H4" s="37"/>
    </row>
    <row r="5" spans="1:8" x14ac:dyDescent="0.25">
      <c r="A5" s="36"/>
      <c r="B5" s="37"/>
      <c r="C5" s="38"/>
      <c r="D5" s="37"/>
      <c r="E5" s="39"/>
      <c r="F5" s="37"/>
      <c r="G5" s="40">
        <f>Table1[[#This Row],[Cost Per Unit*]]*Table1[[#This Row],[Estimated Annual Units*]]</f>
        <v>0</v>
      </c>
      <c r="H5" s="37"/>
    </row>
    <row r="6" spans="1:8" x14ac:dyDescent="0.25">
      <c r="A6" s="36"/>
      <c r="B6" s="37"/>
      <c r="C6" s="38"/>
      <c r="D6" s="37"/>
      <c r="E6" s="39"/>
      <c r="F6" s="37"/>
      <c r="G6" s="40">
        <f>Table1[[#This Row],[Cost Per Unit*]]*Table1[[#This Row],[Estimated Annual Units*]]</f>
        <v>0</v>
      </c>
      <c r="H6" s="37"/>
    </row>
    <row r="7" spans="1:8" x14ac:dyDescent="0.25">
      <c r="A7" s="36"/>
      <c r="B7" s="37"/>
      <c r="C7" s="38"/>
      <c r="D7" s="37"/>
      <c r="E7" s="39"/>
      <c r="F7" s="37"/>
      <c r="G7" s="40">
        <f>Table1[[#This Row],[Cost Per Unit*]]*Table1[[#This Row],[Estimated Annual Units*]]</f>
        <v>0</v>
      </c>
      <c r="H7" s="37"/>
    </row>
    <row r="8" spans="1:8" x14ac:dyDescent="0.25">
      <c r="A8" s="36"/>
      <c r="B8" s="37"/>
      <c r="C8" s="38"/>
      <c r="D8" s="37"/>
      <c r="E8" s="39"/>
      <c r="F8" s="37"/>
      <c r="G8" s="40">
        <f>Table1[[#This Row],[Cost Per Unit*]]*Table1[[#This Row],[Estimated Annual Units*]]</f>
        <v>0</v>
      </c>
      <c r="H8" s="37"/>
    </row>
    <row r="9" spans="1:8" x14ac:dyDescent="0.25">
      <c r="A9" t="s">
        <v>46</v>
      </c>
      <c r="C9"/>
      <c r="E9"/>
      <c r="G9" s="7">
        <f>SUBTOTAL(109,Table1[[Estimated Annual Cost ]])</f>
        <v>0</v>
      </c>
    </row>
  </sheetData>
  <sheetProtection algorithmName="SHA-512" hashValue="PWxUfMQRQOHoczT3fqw8qca9wRUvn4Ae76toNm+1ypXhu1Jd3mQ3AOEDqUKNnIuDaXcwW0QySWQ1wel9U98mwQ==" saltValue="ZHGwDqHDj/BOpr7blhoDEA==" spinCount="100000" sheet="1" objects="1" scenarios="1" formatCells="0" insertRows="0"/>
  <phoneticPr fontId="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5956C-6985-4958-AB98-2836D9571661}">
  <dimension ref="A1:B3"/>
  <sheetViews>
    <sheetView workbookViewId="0">
      <selection activeCell="A3" sqref="A3"/>
    </sheetView>
  </sheetViews>
  <sheetFormatPr defaultRowHeight="15" x14ac:dyDescent="0.25"/>
  <cols>
    <col min="1" max="1" width="38.85546875" customWidth="1"/>
    <col min="2" max="2" width="26.28515625" customWidth="1"/>
  </cols>
  <sheetData>
    <row r="1" spans="1:2" x14ac:dyDescent="0.25">
      <c r="A1" t="s">
        <v>47</v>
      </c>
      <c r="B1" t="s">
        <v>48</v>
      </c>
    </row>
    <row r="2" spans="1:2" x14ac:dyDescent="0.25">
      <c r="A2" t="s">
        <v>49</v>
      </c>
      <c r="B2" s="41"/>
    </row>
    <row r="3" spans="1:2" x14ac:dyDescent="0.25">
      <c r="A3" t="s">
        <v>50</v>
      </c>
      <c r="B3" s="41"/>
    </row>
  </sheetData>
  <sheetProtection algorithmName="SHA-512" hashValue="dv8NzXyQECIf+jVVOvz0+OG814TdK72GBxXinG5dOiThDeFj0zRo5K9etwbdgVeffquvX2WZX52wDjPOnHbVgw==" saltValue="lAiSqQNhYKs9YoznEq4nzA==" spinCount="100000" sheet="1" objects="1" scenarios="1" formatCells="0"/>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5AB63-ECC5-432F-A4CA-90678696F2BF}">
  <dimension ref="A1:I177"/>
  <sheetViews>
    <sheetView workbookViewId="0">
      <selection activeCell="D13" sqref="D13"/>
    </sheetView>
  </sheetViews>
  <sheetFormatPr defaultRowHeight="15" x14ac:dyDescent="0.25"/>
  <cols>
    <col min="1" max="1" width="40.42578125" customWidth="1"/>
    <col min="2" max="2" width="20" customWidth="1"/>
    <col min="3" max="3" width="17.140625" style="11" customWidth="1"/>
    <col min="4" max="4" width="27.5703125" customWidth="1"/>
    <col min="5" max="5" width="56.42578125" bestFit="1" customWidth="1"/>
    <col min="6" max="6" width="21.85546875" customWidth="1"/>
    <col min="7" max="7" width="24.7109375" style="1" customWidth="1"/>
    <col min="8" max="8" width="24.85546875" customWidth="1"/>
    <col min="9" max="9" width="24" customWidth="1"/>
  </cols>
  <sheetData>
    <row r="1" spans="1:9" x14ac:dyDescent="0.25">
      <c r="A1" t="s">
        <v>51</v>
      </c>
      <c r="B1" t="s">
        <v>52</v>
      </c>
      <c r="C1" s="11" t="s">
        <v>11</v>
      </c>
      <c r="D1" t="s">
        <v>13</v>
      </c>
      <c r="E1" t="s">
        <v>15</v>
      </c>
      <c r="F1" t="s">
        <v>17</v>
      </c>
      <c r="G1" s="1" t="s">
        <v>19</v>
      </c>
      <c r="H1" t="s">
        <v>35</v>
      </c>
      <c r="I1" t="s">
        <v>25</v>
      </c>
    </row>
    <row r="2" spans="1:9" x14ac:dyDescent="0.25">
      <c r="A2" t="s">
        <v>53</v>
      </c>
      <c r="B2" s="42"/>
      <c r="C2" s="43"/>
      <c r="D2" s="42"/>
      <c r="E2" s="42"/>
      <c r="F2" s="42"/>
      <c r="G2" s="44"/>
      <c r="H2" s="42"/>
      <c r="I2" s="42"/>
    </row>
    <row r="3" spans="1:9" x14ac:dyDescent="0.25">
      <c r="A3" t="s">
        <v>54</v>
      </c>
      <c r="B3" s="42"/>
      <c r="C3" s="43"/>
      <c r="D3" s="42"/>
      <c r="E3" s="42"/>
      <c r="F3" s="42"/>
      <c r="G3" s="44"/>
      <c r="H3" s="42"/>
      <c r="I3" s="42"/>
    </row>
    <row r="4" spans="1:9" x14ac:dyDescent="0.25">
      <c r="A4" t="s">
        <v>55</v>
      </c>
      <c r="B4" s="42"/>
      <c r="C4" s="43"/>
      <c r="D4" s="42"/>
      <c r="E4" s="42"/>
      <c r="F4" s="42"/>
      <c r="G4" s="44"/>
      <c r="H4" s="42"/>
      <c r="I4" s="42"/>
    </row>
    <row r="5" spans="1:9" x14ac:dyDescent="0.25">
      <c r="A5" t="s">
        <v>56</v>
      </c>
      <c r="B5" s="42"/>
      <c r="C5" s="43"/>
      <c r="D5" s="42"/>
      <c r="E5" s="42"/>
      <c r="F5" s="42"/>
      <c r="G5" s="44"/>
      <c r="H5" s="42"/>
      <c r="I5" s="42"/>
    </row>
    <row r="6" spans="1:9" x14ac:dyDescent="0.25">
      <c r="A6" t="s">
        <v>57</v>
      </c>
      <c r="B6" s="42"/>
      <c r="C6" s="43"/>
      <c r="D6" s="42"/>
      <c r="E6" s="42"/>
      <c r="F6" s="42"/>
      <c r="G6" s="44"/>
      <c r="H6" s="42"/>
      <c r="I6" s="42"/>
    </row>
    <row r="7" spans="1:9" x14ac:dyDescent="0.25">
      <c r="A7" t="s">
        <v>58</v>
      </c>
      <c r="B7" s="42"/>
      <c r="C7" s="43"/>
      <c r="D7" s="42"/>
      <c r="E7" s="42"/>
      <c r="F7" s="42"/>
      <c r="G7" s="44"/>
      <c r="H7" s="42"/>
      <c r="I7" s="42"/>
    </row>
    <row r="8" spans="1:9" x14ac:dyDescent="0.25">
      <c r="A8" t="s">
        <v>59</v>
      </c>
      <c r="B8" s="42"/>
      <c r="C8" s="43"/>
      <c r="D8" s="42"/>
      <c r="E8" s="42"/>
      <c r="F8" s="42"/>
      <c r="G8" s="44"/>
      <c r="H8" s="42"/>
      <c r="I8" s="42"/>
    </row>
    <row r="9" spans="1:9" x14ac:dyDescent="0.25">
      <c r="A9" t="s">
        <v>60</v>
      </c>
      <c r="B9" s="42"/>
      <c r="C9" s="43"/>
      <c r="D9" s="42"/>
      <c r="E9" s="42"/>
      <c r="F9" s="42"/>
      <c r="G9" s="44"/>
      <c r="H9" s="42"/>
      <c r="I9" s="42"/>
    </row>
    <row r="10" spans="1:9" x14ac:dyDescent="0.25">
      <c r="A10" t="s">
        <v>61</v>
      </c>
      <c r="B10" s="42"/>
      <c r="C10" s="43"/>
      <c r="D10" s="42"/>
      <c r="E10" s="42"/>
      <c r="F10" s="42"/>
      <c r="G10" s="44"/>
      <c r="H10" s="42"/>
      <c r="I10" s="42"/>
    </row>
    <row r="11" spans="1:9" x14ac:dyDescent="0.25">
      <c r="A11" t="s">
        <v>62</v>
      </c>
      <c r="B11" s="42"/>
      <c r="C11" s="43"/>
      <c r="D11" s="42"/>
      <c r="E11" s="42"/>
      <c r="F11" s="42"/>
      <c r="G11" s="44"/>
      <c r="H11" s="42"/>
      <c r="I11" s="42"/>
    </row>
    <row r="12" spans="1:9" x14ac:dyDescent="0.25">
      <c r="A12" t="s">
        <v>63</v>
      </c>
      <c r="B12" s="42"/>
      <c r="C12" s="43"/>
      <c r="D12" s="42"/>
      <c r="E12" s="42"/>
      <c r="F12" s="42"/>
      <c r="G12" s="44"/>
      <c r="H12" s="42"/>
      <c r="I12" s="42"/>
    </row>
    <row r="13" spans="1:9" x14ac:dyDescent="0.25">
      <c r="A13" t="s">
        <v>64</v>
      </c>
      <c r="B13" s="42"/>
      <c r="C13" s="43"/>
      <c r="D13" s="42"/>
      <c r="E13" s="42"/>
      <c r="F13" s="42"/>
      <c r="G13" s="44"/>
      <c r="H13" s="42"/>
      <c r="I13" s="42"/>
    </row>
    <row r="14" spans="1:9" x14ac:dyDescent="0.25">
      <c r="A14" t="s">
        <v>65</v>
      </c>
      <c r="B14" s="42"/>
      <c r="C14" s="43"/>
      <c r="D14" s="42"/>
      <c r="E14" s="42"/>
      <c r="F14" s="42"/>
      <c r="G14" s="44"/>
      <c r="H14" s="42"/>
      <c r="I14" s="42"/>
    </row>
    <row r="15" spans="1:9" x14ac:dyDescent="0.25">
      <c r="A15" t="s">
        <v>66</v>
      </c>
      <c r="B15" s="42"/>
      <c r="C15" s="43"/>
      <c r="D15" s="42"/>
      <c r="E15" s="42"/>
      <c r="F15" s="42"/>
      <c r="G15" s="44"/>
      <c r="H15" s="42"/>
      <c r="I15" s="42"/>
    </row>
    <row r="16" spans="1:9" x14ac:dyDescent="0.25">
      <c r="A16" t="s">
        <v>67</v>
      </c>
      <c r="B16" s="42"/>
      <c r="C16" s="43"/>
      <c r="D16" s="42"/>
      <c r="E16" s="42"/>
      <c r="F16" s="42"/>
      <c r="G16" s="44"/>
      <c r="H16" s="42"/>
      <c r="I16" s="42"/>
    </row>
    <row r="17" spans="1:9" x14ac:dyDescent="0.25">
      <c r="A17" t="s">
        <v>68</v>
      </c>
      <c r="B17" s="42"/>
      <c r="C17" s="43"/>
      <c r="D17" s="42"/>
      <c r="E17" s="42"/>
      <c r="F17" s="42"/>
      <c r="G17" s="44"/>
      <c r="H17" s="42"/>
      <c r="I17" s="42"/>
    </row>
    <row r="18" spans="1:9" x14ac:dyDescent="0.25">
      <c r="A18" t="s">
        <v>69</v>
      </c>
      <c r="B18" s="42"/>
      <c r="C18" s="43"/>
      <c r="D18" s="42"/>
      <c r="E18" s="42"/>
      <c r="F18" s="42"/>
      <c r="G18" s="44"/>
      <c r="H18" s="42"/>
      <c r="I18" s="42"/>
    </row>
    <row r="19" spans="1:9" x14ac:dyDescent="0.25">
      <c r="A19" t="s">
        <v>70</v>
      </c>
      <c r="B19" s="42"/>
      <c r="C19" s="43"/>
      <c r="D19" s="42"/>
      <c r="E19" s="42"/>
      <c r="F19" s="42"/>
      <c r="G19" s="44"/>
      <c r="H19" s="42"/>
      <c r="I19" s="42"/>
    </row>
    <row r="20" spans="1:9" x14ac:dyDescent="0.25">
      <c r="A20" t="s">
        <v>71</v>
      </c>
      <c r="B20" s="42"/>
      <c r="C20" s="43"/>
      <c r="D20" s="42"/>
      <c r="E20" s="42"/>
      <c r="F20" s="42"/>
      <c r="G20" s="44"/>
      <c r="H20" s="42"/>
      <c r="I20" s="42"/>
    </row>
    <row r="21" spans="1:9" x14ac:dyDescent="0.25">
      <c r="A21" t="s">
        <v>72</v>
      </c>
      <c r="B21" s="42"/>
      <c r="C21" s="43"/>
      <c r="D21" s="42"/>
      <c r="E21" s="42"/>
      <c r="F21" s="42"/>
      <c r="G21" s="44"/>
      <c r="H21" s="42"/>
      <c r="I21" s="42"/>
    </row>
    <row r="22" spans="1:9" x14ac:dyDescent="0.25">
      <c r="A22" t="s">
        <v>73</v>
      </c>
      <c r="B22" s="42"/>
      <c r="C22" s="43"/>
      <c r="D22" s="42"/>
      <c r="E22" s="42"/>
      <c r="F22" s="42"/>
      <c r="G22" s="44"/>
      <c r="H22" s="42"/>
      <c r="I22" s="42"/>
    </row>
    <row r="23" spans="1:9" x14ac:dyDescent="0.25">
      <c r="A23" t="s">
        <v>74</v>
      </c>
      <c r="B23" s="42"/>
      <c r="C23" s="43"/>
      <c r="D23" s="42"/>
      <c r="E23" s="42"/>
      <c r="F23" s="42"/>
      <c r="G23" s="44"/>
      <c r="H23" s="42"/>
      <c r="I23" s="42"/>
    </row>
    <row r="24" spans="1:9" x14ac:dyDescent="0.25">
      <c r="A24" t="s">
        <v>75</v>
      </c>
      <c r="B24" s="42"/>
      <c r="C24" s="43"/>
      <c r="D24" s="42"/>
      <c r="E24" s="42"/>
      <c r="F24" s="42"/>
      <c r="G24" s="44"/>
      <c r="H24" s="42"/>
      <c r="I24" s="42"/>
    </row>
    <row r="25" spans="1:9" x14ac:dyDescent="0.25">
      <c r="A25" t="s">
        <v>76</v>
      </c>
      <c r="B25" s="42"/>
      <c r="C25" s="43"/>
      <c r="D25" s="42"/>
      <c r="E25" s="42"/>
      <c r="F25" s="42"/>
      <c r="G25" s="44"/>
      <c r="H25" s="42"/>
      <c r="I25" s="42"/>
    </row>
    <row r="26" spans="1:9" x14ac:dyDescent="0.25">
      <c r="A26" t="s">
        <v>77</v>
      </c>
      <c r="B26" s="42"/>
      <c r="C26" s="43"/>
      <c r="D26" s="42"/>
      <c r="E26" s="42"/>
      <c r="F26" s="42"/>
      <c r="G26" s="44"/>
      <c r="H26" s="42"/>
      <c r="I26" s="42"/>
    </row>
    <row r="27" spans="1:9" x14ac:dyDescent="0.25">
      <c r="A27" t="s">
        <v>78</v>
      </c>
      <c r="B27" s="42"/>
      <c r="C27" s="43"/>
      <c r="D27" s="42"/>
      <c r="E27" s="42"/>
      <c r="F27" s="42"/>
      <c r="G27" s="44"/>
      <c r="H27" s="42"/>
      <c r="I27" s="42"/>
    </row>
    <row r="28" spans="1:9" x14ac:dyDescent="0.25">
      <c r="A28" t="s">
        <v>79</v>
      </c>
      <c r="B28" s="42"/>
      <c r="C28" s="43"/>
      <c r="D28" s="42"/>
      <c r="E28" s="42"/>
      <c r="F28" s="42"/>
      <c r="G28" s="44"/>
      <c r="H28" s="42"/>
      <c r="I28" s="42"/>
    </row>
    <row r="29" spans="1:9" x14ac:dyDescent="0.25">
      <c r="A29" t="s">
        <v>80</v>
      </c>
      <c r="B29" s="42"/>
      <c r="C29" s="43"/>
      <c r="D29" s="42"/>
      <c r="E29" s="42"/>
      <c r="F29" s="42"/>
      <c r="G29" s="44"/>
      <c r="H29" s="42"/>
      <c r="I29" s="42"/>
    </row>
    <row r="30" spans="1:9" x14ac:dyDescent="0.25">
      <c r="A30" t="s">
        <v>81</v>
      </c>
      <c r="B30" s="42"/>
      <c r="C30" s="43"/>
      <c r="D30" s="42"/>
      <c r="E30" s="42"/>
      <c r="F30" s="42"/>
      <c r="G30" s="44"/>
      <c r="H30" s="42"/>
      <c r="I30" s="42"/>
    </row>
    <row r="31" spans="1:9" x14ac:dyDescent="0.25">
      <c r="A31" t="s">
        <v>82</v>
      </c>
      <c r="B31" s="42"/>
      <c r="C31" s="43"/>
      <c r="D31" s="42"/>
      <c r="E31" s="42"/>
      <c r="F31" s="42"/>
      <c r="G31" s="44"/>
      <c r="H31" s="42"/>
      <c r="I31" s="42"/>
    </row>
    <row r="32" spans="1:9" x14ac:dyDescent="0.25">
      <c r="A32" t="s">
        <v>83</v>
      </c>
      <c r="B32" s="42"/>
      <c r="C32" s="43"/>
      <c r="D32" s="42"/>
      <c r="E32" s="42"/>
      <c r="F32" s="42"/>
      <c r="G32" s="44"/>
      <c r="H32" s="42"/>
      <c r="I32" s="42"/>
    </row>
    <row r="33" spans="1:9" x14ac:dyDescent="0.25">
      <c r="A33" t="s">
        <v>84</v>
      </c>
      <c r="B33" s="42"/>
      <c r="C33" s="43"/>
      <c r="D33" s="42"/>
      <c r="E33" s="42"/>
      <c r="F33" s="42"/>
      <c r="G33" s="44"/>
      <c r="H33" s="42"/>
      <c r="I33" s="42"/>
    </row>
    <row r="34" spans="1:9" x14ac:dyDescent="0.25">
      <c r="A34" t="s">
        <v>85</v>
      </c>
      <c r="B34" s="42"/>
      <c r="C34" s="43"/>
      <c r="D34" s="42"/>
      <c r="E34" s="42"/>
      <c r="F34" s="42"/>
      <c r="G34" s="44"/>
      <c r="H34" s="42"/>
      <c r="I34" s="42"/>
    </row>
    <row r="35" spans="1:9" x14ac:dyDescent="0.25">
      <c r="A35" t="s">
        <v>85</v>
      </c>
      <c r="B35" s="42"/>
      <c r="C35" s="43"/>
      <c r="D35" s="42"/>
      <c r="E35" s="42"/>
      <c r="F35" s="42"/>
      <c r="G35" s="44"/>
      <c r="H35" s="42"/>
      <c r="I35" s="42"/>
    </row>
    <row r="36" spans="1:9" x14ac:dyDescent="0.25">
      <c r="A36" t="s">
        <v>86</v>
      </c>
      <c r="B36" s="42"/>
      <c r="C36" s="43"/>
      <c r="D36" s="42"/>
      <c r="E36" s="42"/>
      <c r="F36" s="42"/>
      <c r="G36" s="44"/>
      <c r="H36" s="42"/>
      <c r="I36" s="42"/>
    </row>
    <row r="37" spans="1:9" x14ac:dyDescent="0.25">
      <c r="A37" t="s">
        <v>87</v>
      </c>
      <c r="B37" s="42"/>
      <c r="C37" s="43"/>
      <c r="D37" s="42"/>
      <c r="E37" s="42"/>
      <c r="F37" s="42"/>
      <c r="G37" s="44"/>
      <c r="H37" s="42"/>
      <c r="I37" s="42"/>
    </row>
    <row r="38" spans="1:9" x14ac:dyDescent="0.25">
      <c r="A38" t="s">
        <v>88</v>
      </c>
      <c r="B38" s="42"/>
      <c r="C38" s="43"/>
      <c r="D38" s="42"/>
      <c r="E38" s="42"/>
      <c r="F38" s="42"/>
      <c r="G38" s="44"/>
      <c r="H38" s="42"/>
      <c r="I38" s="42"/>
    </row>
    <row r="39" spans="1:9" x14ac:dyDescent="0.25">
      <c r="A39" t="s">
        <v>89</v>
      </c>
      <c r="B39" s="42"/>
      <c r="C39" s="43"/>
      <c r="D39" s="42"/>
      <c r="E39" s="42"/>
      <c r="F39" s="42"/>
      <c r="G39" s="44"/>
      <c r="H39" s="42"/>
      <c r="I39" s="42"/>
    </row>
    <row r="40" spans="1:9" x14ac:dyDescent="0.25">
      <c r="A40" t="s">
        <v>90</v>
      </c>
      <c r="B40" s="42"/>
      <c r="C40" s="43"/>
      <c r="D40" s="42"/>
      <c r="E40" s="42"/>
      <c r="F40" s="42"/>
      <c r="G40" s="44"/>
      <c r="H40" s="42"/>
      <c r="I40" s="42"/>
    </row>
    <row r="41" spans="1:9" x14ac:dyDescent="0.25">
      <c r="A41" t="s">
        <v>91</v>
      </c>
      <c r="B41" s="42"/>
      <c r="C41" s="43"/>
      <c r="D41" s="42"/>
      <c r="E41" s="42"/>
      <c r="F41" s="42"/>
      <c r="G41" s="44"/>
      <c r="H41" s="42"/>
      <c r="I41" s="42"/>
    </row>
    <row r="42" spans="1:9" x14ac:dyDescent="0.25">
      <c r="A42" t="s">
        <v>92</v>
      </c>
      <c r="B42" s="42"/>
      <c r="C42" s="43"/>
      <c r="D42" s="42"/>
      <c r="E42" s="42"/>
      <c r="F42" s="42"/>
      <c r="G42" s="44"/>
      <c r="H42" s="42"/>
      <c r="I42" s="42"/>
    </row>
    <row r="43" spans="1:9" x14ac:dyDescent="0.25">
      <c r="A43" t="s">
        <v>93</v>
      </c>
      <c r="B43" s="42"/>
      <c r="C43" s="43"/>
      <c r="D43" s="42"/>
      <c r="E43" s="42"/>
      <c r="F43" s="42"/>
      <c r="G43" s="44"/>
      <c r="H43" s="42"/>
      <c r="I43" s="42"/>
    </row>
    <row r="44" spans="1:9" x14ac:dyDescent="0.25">
      <c r="A44" t="s">
        <v>94</v>
      </c>
      <c r="B44" s="42"/>
      <c r="C44" s="43"/>
      <c r="D44" s="42"/>
      <c r="E44" s="42"/>
      <c r="F44" s="42"/>
      <c r="G44" s="44"/>
      <c r="H44" s="42"/>
      <c r="I44" s="42"/>
    </row>
    <row r="45" spans="1:9" x14ac:dyDescent="0.25">
      <c r="A45" t="s">
        <v>95</v>
      </c>
      <c r="B45" s="42"/>
      <c r="C45" s="43"/>
      <c r="D45" s="42"/>
      <c r="E45" s="42"/>
      <c r="F45" s="42"/>
      <c r="G45" s="44"/>
      <c r="H45" s="42"/>
      <c r="I45" s="42"/>
    </row>
    <row r="46" spans="1:9" x14ac:dyDescent="0.25">
      <c r="A46" t="s">
        <v>96</v>
      </c>
      <c r="B46" s="42"/>
      <c r="C46" s="43"/>
      <c r="D46" s="42"/>
      <c r="E46" s="42"/>
      <c r="F46" s="42"/>
      <c r="G46" s="44"/>
      <c r="H46" s="42"/>
      <c r="I46" s="42"/>
    </row>
    <row r="47" spans="1:9" x14ac:dyDescent="0.25">
      <c r="A47" t="s">
        <v>97</v>
      </c>
      <c r="B47" s="42"/>
      <c r="C47" s="43"/>
      <c r="D47" s="42"/>
      <c r="E47" s="42"/>
      <c r="F47" s="42"/>
      <c r="G47" s="44"/>
      <c r="H47" s="42"/>
      <c r="I47" s="42"/>
    </row>
    <row r="48" spans="1:9" x14ac:dyDescent="0.25">
      <c r="A48" t="s">
        <v>98</v>
      </c>
      <c r="B48" s="42"/>
      <c r="C48" s="43"/>
      <c r="D48" s="42"/>
      <c r="E48" s="42"/>
      <c r="F48" s="42"/>
      <c r="G48" s="44"/>
      <c r="H48" s="42"/>
      <c r="I48" s="42"/>
    </row>
    <row r="49" spans="1:9" x14ac:dyDescent="0.25">
      <c r="A49" t="s">
        <v>99</v>
      </c>
      <c r="B49" s="42"/>
      <c r="C49" s="43"/>
      <c r="D49" s="42"/>
      <c r="E49" s="42"/>
      <c r="F49" s="42"/>
      <c r="G49" s="44"/>
      <c r="H49" s="42"/>
      <c r="I49" s="42"/>
    </row>
    <row r="50" spans="1:9" x14ac:dyDescent="0.25">
      <c r="A50" t="s">
        <v>100</v>
      </c>
      <c r="B50" s="42"/>
      <c r="C50" s="43"/>
      <c r="D50" s="42"/>
      <c r="E50" s="42"/>
      <c r="F50" s="42"/>
      <c r="G50" s="44"/>
      <c r="H50" s="42"/>
      <c r="I50" s="42"/>
    </row>
    <row r="51" spans="1:9" x14ac:dyDescent="0.25">
      <c r="A51" t="s">
        <v>101</v>
      </c>
      <c r="B51" s="42"/>
      <c r="C51" s="43"/>
      <c r="D51" s="42"/>
      <c r="E51" s="42"/>
      <c r="F51" s="42"/>
      <c r="G51" s="44"/>
      <c r="H51" s="42"/>
      <c r="I51" s="42"/>
    </row>
    <row r="52" spans="1:9" x14ac:dyDescent="0.25">
      <c r="A52" t="s">
        <v>102</v>
      </c>
      <c r="B52" s="42"/>
      <c r="C52" s="43"/>
      <c r="D52" s="42"/>
      <c r="E52" s="42"/>
      <c r="F52" s="42"/>
      <c r="G52" s="44"/>
      <c r="H52" s="42"/>
      <c r="I52" s="42"/>
    </row>
    <row r="53" spans="1:9" x14ac:dyDescent="0.25">
      <c r="A53" t="s">
        <v>103</v>
      </c>
      <c r="B53" s="42"/>
      <c r="C53" s="43"/>
      <c r="D53" s="42"/>
      <c r="E53" s="42"/>
      <c r="F53" s="42"/>
      <c r="G53" s="44"/>
      <c r="H53" s="42"/>
      <c r="I53" s="42"/>
    </row>
    <row r="54" spans="1:9" x14ac:dyDescent="0.25">
      <c r="A54" t="s">
        <v>104</v>
      </c>
      <c r="B54" s="42"/>
      <c r="C54" s="43"/>
      <c r="D54" s="42"/>
      <c r="E54" s="42"/>
      <c r="F54" s="42"/>
      <c r="G54" s="44"/>
      <c r="H54" s="42"/>
      <c r="I54" s="42"/>
    </row>
    <row r="55" spans="1:9" x14ac:dyDescent="0.25">
      <c r="A55" t="s">
        <v>105</v>
      </c>
      <c r="B55" s="42"/>
      <c r="C55" s="43"/>
      <c r="D55" s="42"/>
      <c r="E55" s="42"/>
      <c r="F55" s="42"/>
      <c r="G55" s="44"/>
      <c r="H55" s="42"/>
      <c r="I55" s="42"/>
    </row>
    <row r="56" spans="1:9" x14ac:dyDescent="0.25">
      <c r="A56" t="s">
        <v>106</v>
      </c>
      <c r="B56" s="42"/>
      <c r="C56" s="43"/>
      <c r="D56" s="42"/>
      <c r="E56" s="42"/>
      <c r="F56" s="42"/>
      <c r="G56" s="44"/>
      <c r="H56" s="42"/>
      <c r="I56" s="42"/>
    </row>
    <row r="57" spans="1:9" x14ac:dyDescent="0.25">
      <c r="A57" t="s">
        <v>107</v>
      </c>
      <c r="B57" s="42"/>
      <c r="C57" s="43"/>
      <c r="D57" s="42"/>
      <c r="E57" s="42"/>
      <c r="F57" s="42"/>
      <c r="G57" s="44"/>
      <c r="H57" s="42"/>
      <c r="I57" s="42"/>
    </row>
    <row r="58" spans="1:9" x14ac:dyDescent="0.25">
      <c r="A58" t="s">
        <v>108</v>
      </c>
      <c r="B58" s="42"/>
      <c r="C58" s="43"/>
      <c r="D58" s="42"/>
      <c r="E58" s="42"/>
      <c r="F58" s="42"/>
      <c r="G58" s="44"/>
      <c r="H58" s="42"/>
      <c r="I58" s="42"/>
    </row>
    <row r="59" spans="1:9" x14ac:dyDescent="0.25">
      <c r="A59" t="s">
        <v>109</v>
      </c>
      <c r="B59" s="42"/>
      <c r="C59" s="43"/>
      <c r="D59" s="42"/>
      <c r="E59" s="42"/>
      <c r="F59" s="42"/>
      <c r="G59" s="44"/>
      <c r="H59" s="42"/>
      <c r="I59" s="42"/>
    </row>
    <row r="60" spans="1:9" x14ac:dyDescent="0.25">
      <c r="A60" t="s">
        <v>110</v>
      </c>
      <c r="B60" s="42"/>
      <c r="C60" s="43"/>
      <c r="D60" s="42"/>
      <c r="E60" s="42"/>
      <c r="F60" s="42"/>
      <c r="G60" s="44"/>
      <c r="H60" s="42"/>
      <c r="I60" s="42"/>
    </row>
    <row r="61" spans="1:9" x14ac:dyDescent="0.25">
      <c r="A61" t="s">
        <v>111</v>
      </c>
      <c r="B61" s="42"/>
      <c r="C61" s="43"/>
      <c r="D61" s="42"/>
      <c r="E61" s="42"/>
      <c r="F61" s="42"/>
      <c r="G61" s="44"/>
      <c r="H61" s="42"/>
      <c r="I61" s="42"/>
    </row>
    <row r="62" spans="1:9" x14ac:dyDescent="0.25">
      <c r="A62" t="s">
        <v>112</v>
      </c>
      <c r="B62" s="42"/>
      <c r="C62" s="43"/>
      <c r="D62" s="42"/>
      <c r="E62" s="42"/>
      <c r="F62" s="42"/>
      <c r="G62" s="44"/>
      <c r="H62" s="42"/>
      <c r="I62" s="42"/>
    </row>
    <row r="63" spans="1:9" x14ac:dyDescent="0.25">
      <c r="A63" t="s">
        <v>113</v>
      </c>
      <c r="B63" s="42"/>
      <c r="C63" s="43"/>
      <c r="D63" s="42"/>
      <c r="E63" s="42"/>
      <c r="F63" s="42"/>
      <c r="G63" s="44"/>
      <c r="H63" s="42"/>
      <c r="I63" s="42"/>
    </row>
    <row r="64" spans="1:9" x14ac:dyDescent="0.25">
      <c r="A64" t="s">
        <v>114</v>
      </c>
      <c r="B64" s="42"/>
      <c r="C64" s="43"/>
      <c r="D64" s="42"/>
      <c r="E64" s="42"/>
      <c r="F64" s="42"/>
      <c r="G64" s="44"/>
      <c r="H64" s="42"/>
      <c r="I64" s="42"/>
    </row>
    <row r="65" spans="1:9" x14ac:dyDescent="0.25">
      <c r="A65" t="s">
        <v>115</v>
      </c>
      <c r="B65" s="42"/>
      <c r="C65" s="43"/>
      <c r="D65" s="42"/>
      <c r="E65" s="42"/>
      <c r="F65" s="42"/>
      <c r="G65" s="44"/>
      <c r="H65" s="42"/>
      <c r="I65" s="42"/>
    </row>
    <row r="66" spans="1:9" x14ac:dyDescent="0.25">
      <c r="A66" t="s">
        <v>116</v>
      </c>
      <c r="B66" s="42"/>
      <c r="C66" s="43"/>
      <c r="D66" s="42"/>
      <c r="E66" s="42"/>
      <c r="F66" s="42"/>
      <c r="G66" s="44"/>
      <c r="H66" s="42"/>
      <c r="I66" s="42"/>
    </row>
    <row r="67" spans="1:9" x14ac:dyDescent="0.25">
      <c r="A67" t="s">
        <v>117</v>
      </c>
      <c r="B67" s="42"/>
      <c r="C67" s="43"/>
      <c r="D67" s="42"/>
      <c r="E67" s="42"/>
      <c r="F67" s="42"/>
      <c r="G67" s="44"/>
      <c r="H67" s="42"/>
      <c r="I67" s="42"/>
    </row>
    <row r="68" spans="1:9" x14ac:dyDescent="0.25">
      <c r="A68" t="s">
        <v>118</v>
      </c>
      <c r="B68" s="42"/>
      <c r="C68" s="43"/>
      <c r="D68" s="42"/>
      <c r="E68" s="42"/>
      <c r="F68" s="42"/>
      <c r="G68" s="44"/>
      <c r="H68" s="42"/>
      <c r="I68" s="42"/>
    </row>
    <row r="69" spans="1:9" x14ac:dyDescent="0.25">
      <c r="A69" t="s">
        <v>119</v>
      </c>
      <c r="B69" s="42"/>
      <c r="C69" s="43"/>
      <c r="D69" s="42"/>
      <c r="E69" s="42"/>
      <c r="F69" s="42"/>
      <c r="G69" s="44"/>
      <c r="H69" s="42"/>
      <c r="I69" s="42"/>
    </row>
    <row r="70" spans="1:9" x14ac:dyDescent="0.25">
      <c r="A70" t="s">
        <v>120</v>
      </c>
      <c r="B70" s="42"/>
      <c r="C70" s="43"/>
      <c r="D70" s="42"/>
      <c r="E70" s="42"/>
      <c r="F70" s="42"/>
      <c r="G70" s="44"/>
      <c r="H70" s="42"/>
      <c r="I70" s="42"/>
    </row>
    <row r="71" spans="1:9" x14ac:dyDescent="0.25">
      <c r="A71" t="s">
        <v>121</v>
      </c>
      <c r="B71" s="42"/>
      <c r="C71" s="43"/>
      <c r="D71" s="42"/>
      <c r="E71" s="42"/>
      <c r="F71" s="42"/>
      <c r="G71" s="44"/>
      <c r="H71" s="42"/>
      <c r="I71" s="42"/>
    </row>
    <row r="72" spans="1:9" x14ac:dyDescent="0.25">
      <c r="A72" t="s">
        <v>122</v>
      </c>
      <c r="B72" s="42"/>
      <c r="C72" s="43"/>
      <c r="D72" s="42"/>
      <c r="E72" s="42"/>
      <c r="F72" s="42"/>
      <c r="G72" s="44"/>
      <c r="H72" s="42"/>
      <c r="I72" s="42"/>
    </row>
    <row r="73" spans="1:9" x14ac:dyDescent="0.25">
      <c r="A73" t="s">
        <v>123</v>
      </c>
      <c r="B73" s="42"/>
      <c r="C73" s="43"/>
      <c r="D73" s="42"/>
      <c r="E73" s="42"/>
      <c r="F73" s="42"/>
      <c r="G73" s="44"/>
      <c r="H73" s="42"/>
      <c r="I73" s="42"/>
    </row>
    <row r="74" spans="1:9" x14ac:dyDescent="0.25">
      <c r="A74" t="s">
        <v>124</v>
      </c>
      <c r="B74" s="42"/>
      <c r="C74" s="43"/>
      <c r="D74" s="42"/>
      <c r="E74" s="42"/>
      <c r="F74" s="42"/>
      <c r="G74" s="44"/>
      <c r="H74" s="42"/>
      <c r="I74" s="42"/>
    </row>
    <row r="75" spans="1:9" x14ac:dyDescent="0.25">
      <c r="A75" t="s">
        <v>125</v>
      </c>
      <c r="B75" s="42"/>
      <c r="C75" s="43"/>
      <c r="D75" s="42"/>
      <c r="E75" s="42"/>
      <c r="F75" s="42"/>
      <c r="G75" s="44"/>
      <c r="H75" s="42"/>
      <c r="I75" s="42"/>
    </row>
    <row r="76" spans="1:9" x14ac:dyDescent="0.25">
      <c r="A76" t="s">
        <v>126</v>
      </c>
      <c r="B76" s="42"/>
      <c r="C76" s="43"/>
      <c r="D76" s="42"/>
      <c r="E76" s="42"/>
      <c r="F76" s="42"/>
      <c r="G76" s="44"/>
      <c r="H76" s="42"/>
      <c r="I76" s="42"/>
    </row>
    <row r="77" spans="1:9" x14ac:dyDescent="0.25">
      <c r="A77" t="s">
        <v>127</v>
      </c>
      <c r="B77" s="42"/>
      <c r="C77" s="43"/>
      <c r="D77" s="42"/>
      <c r="E77" s="42"/>
      <c r="F77" s="42"/>
      <c r="G77" s="44"/>
      <c r="H77" s="42"/>
      <c r="I77" s="42"/>
    </row>
    <row r="78" spans="1:9" x14ac:dyDescent="0.25">
      <c r="A78" t="s">
        <v>128</v>
      </c>
      <c r="B78" s="42"/>
      <c r="C78" s="43"/>
      <c r="D78" s="42"/>
      <c r="E78" s="42"/>
      <c r="F78" s="42"/>
      <c r="G78" s="44"/>
      <c r="H78" s="42"/>
      <c r="I78" s="42"/>
    </row>
    <row r="79" spans="1:9" x14ac:dyDescent="0.25">
      <c r="A79" t="s">
        <v>129</v>
      </c>
      <c r="B79" s="42"/>
      <c r="C79" s="43"/>
      <c r="D79" s="42"/>
      <c r="E79" s="42"/>
      <c r="F79" s="42"/>
      <c r="G79" s="44"/>
      <c r="H79" s="42"/>
      <c r="I79" s="42"/>
    </row>
    <row r="80" spans="1:9" x14ac:dyDescent="0.25">
      <c r="A80" t="s">
        <v>130</v>
      </c>
      <c r="B80" s="42"/>
      <c r="C80" s="43"/>
      <c r="D80" s="42"/>
      <c r="E80" s="42"/>
      <c r="F80" s="42"/>
      <c r="G80" s="44"/>
      <c r="H80" s="42"/>
      <c r="I80" s="42"/>
    </row>
    <row r="81" spans="1:9" x14ac:dyDescent="0.25">
      <c r="A81" t="s">
        <v>131</v>
      </c>
      <c r="B81" s="42"/>
      <c r="C81" s="43"/>
      <c r="D81" s="42"/>
      <c r="E81" s="42"/>
      <c r="F81" s="42"/>
      <c r="G81" s="44"/>
      <c r="H81" s="42"/>
      <c r="I81" s="42"/>
    </row>
    <row r="82" spans="1:9" x14ac:dyDescent="0.25">
      <c r="A82" t="s">
        <v>132</v>
      </c>
      <c r="B82" s="42"/>
      <c r="C82" s="43"/>
      <c r="D82" s="42"/>
      <c r="E82" s="42"/>
      <c r="F82" s="42"/>
      <c r="G82" s="44"/>
      <c r="H82" s="42"/>
      <c r="I82" s="42"/>
    </row>
    <row r="83" spans="1:9" x14ac:dyDescent="0.25">
      <c r="A83" t="s">
        <v>133</v>
      </c>
      <c r="B83" s="42"/>
      <c r="C83" s="43"/>
      <c r="D83" s="42"/>
      <c r="E83" s="42"/>
      <c r="F83" s="42"/>
      <c r="G83" s="44"/>
      <c r="H83" s="42"/>
      <c r="I83" s="42"/>
    </row>
    <row r="84" spans="1:9" x14ac:dyDescent="0.25">
      <c r="A84" t="s">
        <v>134</v>
      </c>
      <c r="B84" s="42"/>
      <c r="C84" s="43"/>
      <c r="D84" s="42"/>
      <c r="E84" s="42"/>
      <c r="F84" s="42"/>
      <c r="G84" s="44"/>
      <c r="H84" s="42"/>
      <c r="I84" s="42"/>
    </row>
    <row r="85" spans="1:9" x14ac:dyDescent="0.25">
      <c r="A85" t="s">
        <v>135</v>
      </c>
      <c r="B85" s="42"/>
      <c r="C85" s="43"/>
      <c r="D85" s="42"/>
      <c r="E85" s="42"/>
      <c r="F85" s="42"/>
      <c r="G85" s="44"/>
      <c r="H85" s="42"/>
      <c r="I85" s="42"/>
    </row>
    <row r="86" spans="1:9" x14ac:dyDescent="0.25">
      <c r="A86" t="s">
        <v>136</v>
      </c>
      <c r="B86" s="42"/>
      <c r="C86" s="43"/>
      <c r="D86" s="42"/>
      <c r="E86" s="42"/>
      <c r="F86" s="42"/>
      <c r="G86" s="44"/>
      <c r="H86" s="42"/>
      <c r="I86" s="42"/>
    </row>
    <row r="87" spans="1:9" x14ac:dyDescent="0.25">
      <c r="A87" t="s">
        <v>137</v>
      </c>
      <c r="B87" s="42"/>
      <c r="C87" s="43"/>
      <c r="D87" s="42"/>
      <c r="E87" s="42"/>
      <c r="F87" s="42"/>
      <c r="G87" s="44"/>
      <c r="H87" s="42"/>
      <c r="I87" s="42"/>
    </row>
    <row r="88" spans="1:9" x14ac:dyDescent="0.25">
      <c r="A88" t="s">
        <v>137</v>
      </c>
      <c r="B88" s="42"/>
      <c r="C88" s="43"/>
      <c r="D88" s="42"/>
      <c r="E88" s="42"/>
      <c r="F88" s="42"/>
      <c r="G88" s="44"/>
      <c r="H88" s="42"/>
      <c r="I88" s="42"/>
    </row>
    <row r="89" spans="1:9" x14ac:dyDescent="0.25">
      <c r="A89" t="s">
        <v>138</v>
      </c>
      <c r="B89" s="42"/>
      <c r="C89" s="43"/>
      <c r="D89" s="42"/>
      <c r="E89" s="42"/>
      <c r="F89" s="42"/>
      <c r="G89" s="44"/>
      <c r="H89" s="42"/>
      <c r="I89" s="42"/>
    </row>
    <row r="90" spans="1:9" x14ac:dyDescent="0.25">
      <c r="A90" t="s">
        <v>139</v>
      </c>
      <c r="B90" s="42"/>
      <c r="C90" s="43"/>
      <c r="D90" s="42"/>
      <c r="E90" s="42"/>
      <c r="F90" s="42"/>
      <c r="G90" s="44"/>
      <c r="H90" s="42"/>
      <c r="I90" s="42"/>
    </row>
    <row r="91" spans="1:9" x14ac:dyDescent="0.25">
      <c r="A91" t="s">
        <v>140</v>
      </c>
      <c r="B91" s="42"/>
      <c r="C91" s="43"/>
      <c r="D91" s="42"/>
      <c r="E91" s="42"/>
      <c r="F91" s="42"/>
      <c r="G91" s="44"/>
      <c r="H91" s="42"/>
      <c r="I91" s="42"/>
    </row>
    <row r="92" spans="1:9" x14ac:dyDescent="0.25">
      <c r="A92" t="s">
        <v>141</v>
      </c>
      <c r="B92" s="42"/>
      <c r="C92" s="43"/>
      <c r="D92" s="42"/>
      <c r="E92" s="42"/>
      <c r="F92" s="42"/>
      <c r="G92" s="44"/>
      <c r="H92" s="42"/>
      <c r="I92" s="42"/>
    </row>
    <row r="93" spans="1:9" x14ac:dyDescent="0.25">
      <c r="A93" t="s">
        <v>142</v>
      </c>
      <c r="B93" s="42"/>
      <c r="C93" s="43"/>
      <c r="D93" s="42"/>
      <c r="E93" s="42"/>
      <c r="F93" s="42"/>
      <c r="G93" s="44"/>
      <c r="H93" s="42"/>
      <c r="I93" s="42"/>
    </row>
    <row r="94" spans="1:9" x14ac:dyDescent="0.25">
      <c r="A94" t="s">
        <v>143</v>
      </c>
      <c r="B94" s="42"/>
      <c r="C94" s="43"/>
      <c r="D94" s="42"/>
      <c r="E94" s="42"/>
      <c r="F94" s="42"/>
      <c r="G94" s="44"/>
      <c r="H94" s="42"/>
      <c r="I94" s="42"/>
    </row>
    <row r="95" spans="1:9" x14ac:dyDescent="0.25">
      <c r="A95" t="s">
        <v>144</v>
      </c>
      <c r="B95" s="42"/>
      <c r="C95" s="43"/>
      <c r="D95" s="42"/>
      <c r="E95" s="42"/>
      <c r="F95" s="42"/>
      <c r="G95" s="44"/>
      <c r="H95" s="42"/>
      <c r="I95" s="42"/>
    </row>
    <row r="96" spans="1:9" x14ac:dyDescent="0.25">
      <c r="A96" t="s">
        <v>145</v>
      </c>
      <c r="B96" s="42"/>
      <c r="C96" s="43"/>
      <c r="D96" s="42"/>
      <c r="E96" s="42"/>
      <c r="F96" s="42"/>
      <c r="G96" s="44"/>
      <c r="H96" s="42"/>
      <c r="I96" s="42"/>
    </row>
    <row r="97" spans="1:9" x14ac:dyDescent="0.25">
      <c r="A97" t="s">
        <v>146</v>
      </c>
      <c r="B97" s="42"/>
      <c r="C97" s="43"/>
      <c r="D97" s="42"/>
      <c r="E97" s="42"/>
      <c r="F97" s="42"/>
      <c r="G97" s="44"/>
      <c r="H97" s="42"/>
      <c r="I97" s="42"/>
    </row>
    <row r="98" spans="1:9" x14ac:dyDescent="0.25">
      <c r="A98" t="s">
        <v>147</v>
      </c>
      <c r="B98" s="42"/>
      <c r="C98" s="43"/>
      <c r="D98" s="42"/>
      <c r="E98" s="42"/>
      <c r="F98" s="42"/>
      <c r="G98" s="44"/>
      <c r="H98" s="42"/>
      <c r="I98" s="42"/>
    </row>
    <row r="99" spans="1:9" x14ac:dyDescent="0.25">
      <c r="A99" t="s">
        <v>148</v>
      </c>
      <c r="B99" s="42"/>
      <c r="C99" s="43"/>
      <c r="D99" s="42"/>
      <c r="E99" s="42"/>
      <c r="F99" s="42"/>
      <c r="G99" s="44"/>
      <c r="H99" s="42"/>
      <c r="I99" s="42"/>
    </row>
    <row r="100" spans="1:9" x14ac:dyDescent="0.25">
      <c r="A100" t="s">
        <v>149</v>
      </c>
      <c r="B100" s="42"/>
      <c r="C100" s="43"/>
      <c r="D100" s="42"/>
      <c r="E100" s="42"/>
      <c r="F100" s="42"/>
      <c r="G100" s="44"/>
      <c r="H100" s="42"/>
      <c r="I100" s="42"/>
    </row>
    <row r="101" spans="1:9" x14ac:dyDescent="0.25">
      <c r="A101" t="s">
        <v>150</v>
      </c>
      <c r="B101" s="42"/>
      <c r="C101" s="43"/>
      <c r="D101" s="42"/>
      <c r="E101" s="42"/>
      <c r="F101" s="42"/>
      <c r="G101" s="44"/>
      <c r="H101" s="42"/>
      <c r="I101" s="42"/>
    </row>
    <row r="102" spans="1:9" x14ac:dyDescent="0.25">
      <c r="A102" t="s">
        <v>151</v>
      </c>
      <c r="B102" s="42"/>
      <c r="C102" s="43"/>
      <c r="D102" s="42"/>
      <c r="E102" s="42"/>
      <c r="F102" s="42"/>
      <c r="G102" s="44"/>
      <c r="H102" s="42"/>
      <c r="I102" s="42"/>
    </row>
    <row r="103" spans="1:9" x14ac:dyDescent="0.25">
      <c r="A103" t="s">
        <v>152</v>
      </c>
      <c r="B103" s="42"/>
      <c r="C103" s="43"/>
      <c r="D103" s="42"/>
      <c r="E103" s="42"/>
      <c r="F103" s="42"/>
      <c r="G103" s="44"/>
      <c r="H103" s="42"/>
      <c r="I103" s="42"/>
    </row>
    <row r="104" spans="1:9" x14ac:dyDescent="0.25">
      <c r="A104" t="s">
        <v>153</v>
      </c>
      <c r="B104" s="42"/>
      <c r="C104" s="43"/>
      <c r="D104" s="42"/>
      <c r="E104" s="42"/>
      <c r="F104" s="42"/>
      <c r="G104" s="44"/>
      <c r="H104" s="42"/>
      <c r="I104" s="42"/>
    </row>
    <row r="105" spans="1:9" x14ac:dyDescent="0.25">
      <c r="A105" t="s">
        <v>154</v>
      </c>
      <c r="B105" s="42"/>
      <c r="C105" s="43"/>
      <c r="D105" s="42"/>
      <c r="E105" s="42"/>
      <c r="F105" s="42"/>
      <c r="G105" s="44"/>
      <c r="H105" s="42"/>
      <c r="I105" s="42"/>
    </row>
    <row r="106" spans="1:9" x14ac:dyDescent="0.25">
      <c r="A106" t="s">
        <v>155</v>
      </c>
      <c r="B106" s="42"/>
      <c r="C106" s="43"/>
      <c r="D106" s="42"/>
      <c r="E106" s="42"/>
      <c r="F106" s="42"/>
      <c r="G106" s="44"/>
      <c r="H106" s="42"/>
      <c r="I106" s="42"/>
    </row>
    <row r="107" spans="1:9" x14ac:dyDescent="0.25">
      <c r="A107" t="s">
        <v>156</v>
      </c>
      <c r="B107" s="42"/>
      <c r="C107" s="43"/>
      <c r="D107" s="42"/>
      <c r="E107" s="42"/>
      <c r="F107" s="42"/>
      <c r="G107" s="44"/>
      <c r="H107" s="42"/>
      <c r="I107" s="42"/>
    </row>
    <row r="108" spans="1:9" x14ac:dyDescent="0.25">
      <c r="A108" t="s">
        <v>157</v>
      </c>
      <c r="B108" s="42"/>
      <c r="C108" s="43"/>
      <c r="D108" s="42"/>
      <c r="E108" s="42"/>
      <c r="F108" s="42"/>
      <c r="G108" s="44"/>
      <c r="H108" s="42"/>
      <c r="I108" s="42"/>
    </row>
    <row r="109" spans="1:9" x14ac:dyDescent="0.25">
      <c r="A109" t="s">
        <v>158</v>
      </c>
      <c r="B109" s="42"/>
      <c r="C109" s="43"/>
      <c r="D109" s="42"/>
      <c r="E109" s="42"/>
      <c r="F109" s="42"/>
      <c r="G109" s="44"/>
      <c r="H109" s="42"/>
      <c r="I109" s="42"/>
    </row>
    <row r="110" spans="1:9" x14ac:dyDescent="0.25">
      <c r="A110" t="s">
        <v>159</v>
      </c>
      <c r="B110" s="42"/>
      <c r="C110" s="43"/>
      <c r="D110" s="42"/>
      <c r="E110" s="42"/>
      <c r="F110" s="42"/>
      <c r="G110" s="44"/>
      <c r="H110" s="42"/>
      <c r="I110" s="42"/>
    </row>
    <row r="111" spans="1:9" x14ac:dyDescent="0.25">
      <c r="A111" t="s">
        <v>160</v>
      </c>
      <c r="B111" s="42"/>
      <c r="C111" s="43"/>
      <c r="D111" s="42"/>
      <c r="E111" s="42"/>
      <c r="F111" s="42"/>
      <c r="G111" s="44"/>
      <c r="H111" s="42"/>
      <c r="I111" s="42"/>
    </row>
    <row r="112" spans="1:9" x14ac:dyDescent="0.25">
      <c r="A112" t="s">
        <v>161</v>
      </c>
      <c r="B112" s="42"/>
      <c r="C112" s="43"/>
      <c r="D112" s="42"/>
      <c r="E112" s="42"/>
      <c r="F112" s="42"/>
      <c r="G112" s="44"/>
      <c r="H112" s="42"/>
      <c r="I112" s="42"/>
    </row>
    <row r="113" spans="1:9" x14ac:dyDescent="0.25">
      <c r="A113" t="s">
        <v>162</v>
      </c>
      <c r="B113" s="42"/>
      <c r="C113" s="43"/>
      <c r="D113" s="42"/>
      <c r="E113" s="42"/>
      <c r="F113" s="42"/>
      <c r="G113" s="44"/>
      <c r="H113" s="42"/>
      <c r="I113" s="42"/>
    </row>
    <row r="114" spans="1:9" x14ac:dyDescent="0.25">
      <c r="A114" t="s">
        <v>163</v>
      </c>
      <c r="B114" s="42"/>
      <c r="C114" s="43"/>
      <c r="D114" s="42"/>
      <c r="E114" s="42"/>
      <c r="F114" s="42"/>
      <c r="G114" s="44"/>
      <c r="H114" s="42"/>
      <c r="I114" s="42"/>
    </row>
    <row r="115" spans="1:9" x14ac:dyDescent="0.25">
      <c r="A115" t="s">
        <v>164</v>
      </c>
      <c r="B115" s="42"/>
      <c r="C115" s="43"/>
      <c r="D115" s="42"/>
      <c r="E115" s="42"/>
      <c r="F115" s="42"/>
      <c r="G115" s="44"/>
      <c r="H115" s="42"/>
      <c r="I115" s="42"/>
    </row>
    <row r="116" spans="1:9" x14ac:dyDescent="0.25">
      <c r="A116" t="s">
        <v>165</v>
      </c>
      <c r="B116" s="42"/>
      <c r="C116" s="43"/>
      <c r="D116" s="42"/>
      <c r="E116" s="42"/>
      <c r="F116" s="42"/>
      <c r="G116" s="44"/>
      <c r="H116" s="42"/>
      <c r="I116" s="42"/>
    </row>
    <row r="117" spans="1:9" x14ac:dyDescent="0.25">
      <c r="A117" t="s">
        <v>166</v>
      </c>
      <c r="B117" s="42"/>
      <c r="C117" s="43"/>
      <c r="D117" s="42"/>
      <c r="E117" s="42"/>
      <c r="F117" s="42"/>
      <c r="G117" s="44"/>
      <c r="H117" s="42"/>
      <c r="I117" s="42"/>
    </row>
    <row r="118" spans="1:9" x14ac:dyDescent="0.25">
      <c r="A118" t="s">
        <v>167</v>
      </c>
      <c r="B118" s="42"/>
      <c r="C118" s="43"/>
      <c r="D118" s="42"/>
      <c r="E118" s="42"/>
      <c r="F118" s="42"/>
      <c r="G118" s="44"/>
      <c r="H118" s="42"/>
      <c r="I118" s="42"/>
    </row>
    <row r="119" spans="1:9" x14ac:dyDescent="0.25">
      <c r="A119" t="s">
        <v>168</v>
      </c>
      <c r="B119" s="42"/>
      <c r="C119" s="43"/>
      <c r="D119" s="42"/>
      <c r="E119" s="42"/>
      <c r="F119" s="42"/>
      <c r="G119" s="44"/>
      <c r="H119" s="42"/>
      <c r="I119" s="42"/>
    </row>
    <row r="120" spans="1:9" x14ac:dyDescent="0.25">
      <c r="A120" t="s">
        <v>169</v>
      </c>
      <c r="B120" s="42"/>
      <c r="C120" s="43"/>
      <c r="D120" s="42"/>
      <c r="E120" s="42"/>
      <c r="F120" s="42"/>
      <c r="G120" s="44"/>
      <c r="H120" s="42"/>
      <c r="I120" s="42"/>
    </row>
    <row r="121" spans="1:9" x14ac:dyDescent="0.25">
      <c r="A121" t="s">
        <v>170</v>
      </c>
      <c r="B121" s="42"/>
      <c r="C121" s="43"/>
      <c r="D121" s="42"/>
      <c r="E121" s="42"/>
      <c r="F121" s="42"/>
      <c r="G121" s="44"/>
      <c r="H121" s="42"/>
      <c r="I121" s="42"/>
    </row>
    <row r="122" spans="1:9" x14ac:dyDescent="0.25">
      <c r="A122" t="s">
        <v>171</v>
      </c>
      <c r="B122" s="42"/>
      <c r="C122" s="43"/>
      <c r="D122" s="42"/>
      <c r="E122" s="42"/>
      <c r="F122" s="42"/>
      <c r="G122" s="44"/>
      <c r="H122" s="42"/>
      <c r="I122" s="42"/>
    </row>
    <row r="123" spans="1:9" x14ac:dyDescent="0.25">
      <c r="A123" t="s">
        <v>172</v>
      </c>
      <c r="B123" s="42"/>
      <c r="C123" s="43"/>
      <c r="D123" s="42"/>
      <c r="E123" s="42"/>
      <c r="F123" s="42"/>
      <c r="G123" s="44"/>
      <c r="H123" s="42"/>
      <c r="I123" s="42"/>
    </row>
    <row r="124" spans="1:9" x14ac:dyDescent="0.25">
      <c r="A124" t="s">
        <v>173</v>
      </c>
      <c r="B124" s="42"/>
      <c r="C124" s="43"/>
      <c r="D124" s="42"/>
      <c r="E124" s="42"/>
      <c r="F124" s="42"/>
      <c r="G124" s="44"/>
      <c r="H124" s="42"/>
      <c r="I124" s="42"/>
    </row>
    <row r="125" spans="1:9" x14ac:dyDescent="0.25">
      <c r="A125" t="s">
        <v>174</v>
      </c>
      <c r="B125" s="42"/>
      <c r="C125" s="43"/>
      <c r="D125" s="42"/>
      <c r="E125" s="42"/>
      <c r="F125" s="42"/>
      <c r="G125" s="44"/>
      <c r="H125" s="42"/>
      <c r="I125" s="42"/>
    </row>
    <row r="126" spans="1:9" x14ac:dyDescent="0.25">
      <c r="A126" t="s">
        <v>175</v>
      </c>
      <c r="B126" s="42"/>
      <c r="C126" s="43"/>
      <c r="D126" s="42"/>
      <c r="E126" s="42"/>
      <c r="F126" s="42"/>
      <c r="G126" s="44"/>
      <c r="H126" s="42"/>
      <c r="I126" s="42"/>
    </row>
    <row r="127" spans="1:9" x14ac:dyDescent="0.25">
      <c r="A127" t="s">
        <v>176</v>
      </c>
      <c r="B127" s="42"/>
      <c r="C127" s="43"/>
      <c r="D127" s="42"/>
      <c r="E127" s="42"/>
      <c r="F127" s="42"/>
      <c r="G127" s="44"/>
      <c r="H127" s="42"/>
      <c r="I127" s="42"/>
    </row>
    <row r="128" spans="1:9" x14ac:dyDescent="0.25">
      <c r="A128" t="s">
        <v>177</v>
      </c>
      <c r="B128" s="42"/>
      <c r="C128" s="43"/>
      <c r="D128" s="42"/>
      <c r="E128" s="42"/>
      <c r="F128" s="42"/>
      <c r="G128" s="44"/>
      <c r="H128" s="42"/>
      <c r="I128" s="42"/>
    </row>
    <row r="129" spans="1:9" x14ac:dyDescent="0.25">
      <c r="A129" t="s">
        <v>178</v>
      </c>
      <c r="B129" s="42"/>
      <c r="C129" s="43"/>
      <c r="D129" s="42"/>
      <c r="E129" s="42"/>
      <c r="F129" s="42"/>
      <c r="G129" s="44"/>
      <c r="H129" s="42"/>
      <c r="I129" s="42"/>
    </row>
    <row r="130" spans="1:9" x14ac:dyDescent="0.25">
      <c r="A130" t="s">
        <v>179</v>
      </c>
      <c r="B130" s="42"/>
      <c r="C130" s="43"/>
      <c r="D130" s="42"/>
      <c r="E130" s="42"/>
      <c r="F130" s="42"/>
      <c r="G130" s="44"/>
      <c r="H130" s="42"/>
      <c r="I130" s="42"/>
    </row>
    <row r="131" spans="1:9" x14ac:dyDescent="0.25">
      <c r="A131" t="s">
        <v>180</v>
      </c>
      <c r="B131" s="42"/>
      <c r="C131" s="43"/>
      <c r="D131" s="42"/>
      <c r="E131" s="42"/>
      <c r="F131" s="42"/>
      <c r="G131" s="44"/>
      <c r="H131" s="42"/>
      <c r="I131" s="42"/>
    </row>
    <row r="132" spans="1:9" x14ac:dyDescent="0.25">
      <c r="A132" t="s">
        <v>181</v>
      </c>
      <c r="B132" s="42"/>
      <c r="C132" s="43"/>
      <c r="D132" s="42"/>
      <c r="E132" s="42"/>
      <c r="F132" s="42"/>
      <c r="G132" s="44"/>
      <c r="H132" s="42"/>
      <c r="I132" s="42"/>
    </row>
    <row r="133" spans="1:9" x14ac:dyDescent="0.25">
      <c r="A133" t="s">
        <v>182</v>
      </c>
      <c r="B133" s="42"/>
      <c r="C133" s="43"/>
      <c r="D133" s="42"/>
      <c r="E133" s="42"/>
      <c r="F133" s="42"/>
      <c r="G133" s="44"/>
      <c r="H133" s="42"/>
      <c r="I133" s="42"/>
    </row>
    <row r="134" spans="1:9" x14ac:dyDescent="0.25">
      <c r="A134" t="s">
        <v>183</v>
      </c>
      <c r="B134" s="42"/>
      <c r="C134" s="43"/>
      <c r="D134" s="42"/>
      <c r="E134" s="42"/>
      <c r="F134" s="42"/>
      <c r="G134" s="44"/>
      <c r="H134" s="42"/>
      <c r="I134" s="42"/>
    </row>
    <row r="135" spans="1:9" x14ac:dyDescent="0.25">
      <c r="A135" t="s">
        <v>184</v>
      </c>
      <c r="B135" s="42"/>
      <c r="C135" s="43"/>
      <c r="D135" s="42"/>
      <c r="E135" s="42"/>
      <c r="F135" s="42"/>
      <c r="G135" s="44"/>
      <c r="H135" s="42"/>
      <c r="I135" s="42"/>
    </row>
    <row r="136" spans="1:9" x14ac:dyDescent="0.25">
      <c r="A136" t="s">
        <v>185</v>
      </c>
      <c r="B136" s="42"/>
      <c r="C136" s="43"/>
      <c r="D136" s="42"/>
      <c r="E136" s="42"/>
      <c r="F136" s="42"/>
      <c r="G136" s="44"/>
      <c r="H136" s="42"/>
      <c r="I136" s="42"/>
    </row>
    <row r="137" spans="1:9" x14ac:dyDescent="0.25">
      <c r="A137" t="s">
        <v>186</v>
      </c>
      <c r="B137" s="42"/>
      <c r="C137" s="43"/>
      <c r="D137" s="42"/>
      <c r="E137" s="42"/>
      <c r="F137" s="42"/>
      <c r="G137" s="44"/>
      <c r="H137" s="42"/>
      <c r="I137" s="42"/>
    </row>
    <row r="138" spans="1:9" x14ac:dyDescent="0.25">
      <c r="A138" t="s">
        <v>187</v>
      </c>
      <c r="B138" s="42"/>
      <c r="C138" s="43"/>
      <c r="D138" s="42"/>
      <c r="E138" s="42"/>
      <c r="F138" s="42"/>
      <c r="G138" s="44"/>
      <c r="H138" s="42"/>
      <c r="I138" s="42"/>
    </row>
    <row r="139" spans="1:9" x14ac:dyDescent="0.25">
      <c r="A139" t="s">
        <v>188</v>
      </c>
      <c r="B139" s="42"/>
      <c r="C139" s="43"/>
      <c r="D139" s="42"/>
      <c r="E139" s="42"/>
      <c r="F139" s="42"/>
      <c r="G139" s="44"/>
      <c r="H139" s="42"/>
      <c r="I139" s="42"/>
    </row>
    <row r="140" spans="1:9" x14ac:dyDescent="0.25">
      <c r="A140" t="s">
        <v>189</v>
      </c>
      <c r="B140" s="42"/>
      <c r="C140" s="43"/>
      <c r="D140" s="42"/>
      <c r="E140" s="42"/>
      <c r="F140" s="42"/>
      <c r="G140" s="44"/>
      <c r="H140" s="42"/>
      <c r="I140" s="42"/>
    </row>
    <row r="141" spans="1:9" x14ac:dyDescent="0.25">
      <c r="A141" t="s">
        <v>190</v>
      </c>
      <c r="B141" s="42"/>
      <c r="C141" s="43"/>
      <c r="D141" s="42"/>
      <c r="E141" s="42"/>
      <c r="F141" s="42"/>
      <c r="G141" s="44"/>
      <c r="H141" s="42"/>
      <c r="I141" s="42"/>
    </row>
    <row r="142" spans="1:9" x14ac:dyDescent="0.25">
      <c r="A142" t="s">
        <v>191</v>
      </c>
      <c r="B142" s="42"/>
      <c r="C142" s="43"/>
      <c r="D142" s="42"/>
      <c r="E142" s="42"/>
      <c r="F142" s="42"/>
      <c r="G142" s="44"/>
      <c r="H142" s="42"/>
      <c r="I142" s="42"/>
    </row>
    <row r="143" spans="1:9" x14ac:dyDescent="0.25">
      <c r="A143" t="s">
        <v>192</v>
      </c>
      <c r="B143" s="42"/>
      <c r="C143" s="43"/>
      <c r="D143" s="42"/>
      <c r="E143" s="42"/>
      <c r="F143" s="42"/>
      <c r="G143" s="44"/>
      <c r="H143" s="42"/>
      <c r="I143" s="42"/>
    </row>
    <row r="144" spans="1:9" x14ac:dyDescent="0.25">
      <c r="A144" t="s">
        <v>193</v>
      </c>
      <c r="B144" s="42"/>
      <c r="C144" s="43"/>
      <c r="D144" s="42"/>
      <c r="E144" s="42"/>
      <c r="F144" s="42"/>
      <c r="G144" s="44"/>
      <c r="H144" s="42"/>
      <c r="I144" s="42"/>
    </row>
    <row r="145" spans="1:9" x14ac:dyDescent="0.25">
      <c r="A145" s="12" t="s">
        <v>194</v>
      </c>
      <c r="B145" s="42"/>
      <c r="C145" s="43"/>
      <c r="D145" s="42"/>
      <c r="E145" s="42"/>
      <c r="F145" s="42"/>
      <c r="G145" s="44"/>
      <c r="H145" s="42"/>
      <c r="I145" s="42"/>
    </row>
    <row r="146" spans="1:9" x14ac:dyDescent="0.25">
      <c r="A146" t="s">
        <v>195</v>
      </c>
      <c r="B146" s="42"/>
      <c r="C146" s="43"/>
      <c r="D146" s="42"/>
      <c r="E146" s="42"/>
      <c r="F146" s="42"/>
      <c r="G146" s="44"/>
      <c r="H146" s="42"/>
      <c r="I146" s="42"/>
    </row>
    <row r="147" spans="1:9" x14ac:dyDescent="0.25">
      <c r="A147" t="s">
        <v>196</v>
      </c>
      <c r="B147" s="42"/>
      <c r="C147" s="43"/>
      <c r="D147" s="42"/>
      <c r="E147" s="42"/>
      <c r="F147" s="42"/>
      <c r="G147" s="44"/>
      <c r="H147" s="42"/>
      <c r="I147" s="42"/>
    </row>
    <row r="148" spans="1:9" x14ac:dyDescent="0.25">
      <c r="A148" t="s">
        <v>197</v>
      </c>
      <c r="B148" s="42"/>
      <c r="C148" s="43"/>
      <c r="D148" s="42"/>
      <c r="E148" s="42"/>
      <c r="F148" s="42"/>
      <c r="G148" s="44"/>
      <c r="H148" s="42"/>
      <c r="I148" s="42"/>
    </row>
    <row r="149" spans="1:9" x14ac:dyDescent="0.25">
      <c r="A149" t="s">
        <v>198</v>
      </c>
      <c r="B149" s="42"/>
      <c r="C149" s="43"/>
      <c r="D149" s="42"/>
      <c r="E149" s="42"/>
      <c r="F149" s="42"/>
      <c r="G149" s="44"/>
      <c r="H149" s="42"/>
      <c r="I149" s="42"/>
    </row>
    <row r="150" spans="1:9" x14ac:dyDescent="0.25">
      <c r="A150" t="s">
        <v>199</v>
      </c>
      <c r="B150" s="42"/>
      <c r="C150" s="43"/>
      <c r="D150" s="42"/>
      <c r="E150" s="42"/>
      <c r="F150" s="42"/>
      <c r="G150" s="44"/>
      <c r="H150" s="42"/>
      <c r="I150" s="42"/>
    </row>
    <row r="151" spans="1:9" x14ac:dyDescent="0.25">
      <c r="A151" t="s">
        <v>200</v>
      </c>
      <c r="B151" s="42"/>
      <c r="C151" s="43"/>
      <c r="D151" s="42"/>
      <c r="E151" s="42"/>
      <c r="F151" s="42"/>
      <c r="G151" s="44"/>
      <c r="H151" s="42"/>
      <c r="I151" s="42"/>
    </row>
    <row r="152" spans="1:9" x14ac:dyDescent="0.25">
      <c r="A152" t="s">
        <v>201</v>
      </c>
      <c r="B152" s="42"/>
      <c r="C152" s="43"/>
      <c r="D152" s="42"/>
      <c r="E152" s="42"/>
      <c r="F152" s="42"/>
      <c r="G152" s="44"/>
      <c r="H152" s="42"/>
      <c r="I152" s="42"/>
    </row>
    <row r="153" spans="1:9" x14ac:dyDescent="0.25">
      <c r="A153" t="s">
        <v>202</v>
      </c>
      <c r="B153" s="42"/>
      <c r="C153" s="43"/>
      <c r="D153" s="42"/>
      <c r="E153" s="42"/>
      <c r="F153" s="42"/>
      <c r="G153" s="44"/>
      <c r="H153" s="42"/>
      <c r="I153" s="42"/>
    </row>
    <row r="154" spans="1:9" x14ac:dyDescent="0.25">
      <c r="A154" t="s">
        <v>203</v>
      </c>
      <c r="B154" s="42"/>
      <c r="C154" s="43"/>
      <c r="D154" s="42"/>
      <c r="E154" s="42"/>
      <c r="F154" s="42"/>
      <c r="G154" s="44"/>
      <c r="H154" s="42"/>
      <c r="I154" s="42"/>
    </row>
    <row r="155" spans="1:9" x14ac:dyDescent="0.25">
      <c r="A155" t="s">
        <v>204</v>
      </c>
      <c r="B155" s="42"/>
      <c r="C155" s="43"/>
      <c r="D155" s="42"/>
      <c r="E155" s="42"/>
      <c r="F155" s="42"/>
      <c r="G155" s="44"/>
      <c r="H155" s="42"/>
      <c r="I155" s="42"/>
    </row>
    <row r="156" spans="1:9" x14ac:dyDescent="0.25">
      <c r="A156" t="s">
        <v>205</v>
      </c>
      <c r="B156" s="42"/>
      <c r="C156" s="43"/>
      <c r="D156" s="42"/>
      <c r="E156" s="42"/>
      <c r="F156" s="42"/>
      <c r="G156" s="44"/>
      <c r="H156" s="42"/>
      <c r="I156" s="42"/>
    </row>
    <row r="157" spans="1:9" x14ac:dyDescent="0.25">
      <c r="A157" t="s">
        <v>206</v>
      </c>
      <c r="B157" s="42"/>
      <c r="C157" s="43"/>
      <c r="D157" s="42"/>
      <c r="E157" s="42"/>
      <c r="F157" s="42"/>
      <c r="G157" s="44"/>
      <c r="H157" s="42"/>
      <c r="I157" s="42"/>
    </row>
    <row r="158" spans="1:9" x14ac:dyDescent="0.25">
      <c r="A158" t="s">
        <v>207</v>
      </c>
      <c r="B158" s="42"/>
      <c r="C158" s="43"/>
      <c r="D158" s="42"/>
      <c r="E158" s="42"/>
      <c r="F158" s="42"/>
      <c r="G158" s="44"/>
      <c r="H158" s="42"/>
      <c r="I158" s="42"/>
    </row>
    <row r="159" spans="1:9" x14ac:dyDescent="0.25">
      <c r="A159" t="s">
        <v>208</v>
      </c>
      <c r="B159" s="42"/>
      <c r="C159" s="43"/>
      <c r="D159" s="42"/>
      <c r="E159" s="42"/>
      <c r="F159" s="42"/>
      <c r="G159" s="44"/>
      <c r="H159" s="42"/>
      <c r="I159" s="42"/>
    </row>
    <row r="160" spans="1:9" x14ac:dyDescent="0.25">
      <c r="A160" t="s">
        <v>209</v>
      </c>
      <c r="B160" s="42"/>
      <c r="C160" s="43"/>
      <c r="D160" s="42"/>
      <c r="E160" s="42"/>
      <c r="F160" s="42"/>
      <c r="G160" s="44"/>
      <c r="H160" s="42"/>
      <c r="I160" s="42"/>
    </row>
    <row r="161" spans="1:9" x14ac:dyDescent="0.25">
      <c r="A161" t="s">
        <v>210</v>
      </c>
      <c r="B161" s="42"/>
      <c r="C161" s="43"/>
      <c r="D161" s="42"/>
      <c r="E161" s="42"/>
      <c r="F161" s="42"/>
      <c r="G161" s="44"/>
      <c r="H161" s="42"/>
      <c r="I161" s="42"/>
    </row>
    <row r="162" spans="1:9" x14ac:dyDescent="0.25">
      <c r="A162" t="s">
        <v>211</v>
      </c>
      <c r="B162" s="42"/>
      <c r="C162" s="43"/>
      <c r="D162" s="42"/>
      <c r="E162" s="42"/>
      <c r="F162" s="42"/>
      <c r="G162" s="44"/>
      <c r="H162" s="42"/>
      <c r="I162" s="42"/>
    </row>
    <row r="163" spans="1:9" x14ac:dyDescent="0.25">
      <c r="A163" t="s">
        <v>212</v>
      </c>
      <c r="B163" s="42"/>
      <c r="C163" s="43"/>
      <c r="D163" s="42"/>
      <c r="E163" s="42"/>
      <c r="F163" s="42"/>
      <c r="G163" s="44"/>
      <c r="H163" s="42"/>
      <c r="I163" s="42"/>
    </row>
    <row r="164" spans="1:9" x14ac:dyDescent="0.25">
      <c r="A164" t="s">
        <v>213</v>
      </c>
      <c r="B164" s="42"/>
      <c r="C164" s="43"/>
      <c r="D164" s="42"/>
      <c r="E164" s="42"/>
      <c r="F164" s="42"/>
      <c r="G164" s="44"/>
      <c r="H164" s="42"/>
      <c r="I164" s="42"/>
    </row>
    <row r="165" spans="1:9" x14ac:dyDescent="0.25">
      <c r="A165" t="s">
        <v>214</v>
      </c>
      <c r="B165" s="42"/>
      <c r="C165" s="43"/>
      <c r="D165" s="42"/>
      <c r="E165" s="42"/>
      <c r="F165" s="42"/>
      <c r="G165" s="44"/>
      <c r="H165" s="42"/>
      <c r="I165" s="42"/>
    </row>
    <row r="166" spans="1:9" x14ac:dyDescent="0.25">
      <c r="A166" t="s">
        <v>215</v>
      </c>
      <c r="B166" s="42"/>
      <c r="C166" s="43"/>
      <c r="D166" s="42"/>
      <c r="E166" s="42"/>
      <c r="F166" s="42"/>
      <c r="G166" s="44"/>
      <c r="H166" s="42"/>
      <c r="I166" s="42"/>
    </row>
    <row r="167" spans="1:9" x14ac:dyDescent="0.25">
      <c r="A167" t="s">
        <v>216</v>
      </c>
      <c r="B167" s="42"/>
      <c r="C167" s="43"/>
      <c r="D167" s="42"/>
      <c r="E167" s="42"/>
      <c r="F167" s="42"/>
      <c r="G167" s="44"/>
      <c r="H167" s="42"/>
      <c r="I167" s="42"/>
    </row>
    <row r="168" spans="1:9" x14ac:dyDescent="0.25">
      <c r="A168" t="s">
        <v>216</v>
      </c>
      <c r="B168" s="42"/>
      <c r="C168" s="43"/>
      <c r="D168" s="42"/>
      <c r="E168" s="42"/>
      <c r="F168" s="42"/>
      <c r="G168" s="44"/>
      <c r="H168" s="42"/>
      <c r="I168" s="42"/>
    </row>
    <row r="169" spans="1:9" x14ac:dyDescent="0.25">
      <c r="A169" t="s">
        <v>217</v>
      </c>
      <c r="B169" s="42"/>
      <c r="C169" s="43"/>
      <c r="D169" s="42"/>
      <c r="E169" s="42"/>
      <c r="F169" s="42"/>
      <c r="G169" s="44"/>
      <c r="H169" s="42"/>
      <c r="I169" s="42"/>
    </row>
    <row r="170" spans="1:9" x14ac:dyDescent="0.25">
      <c r="A170" s="12" t="s">
        <v>218</v>
      </c>
      <c r="B170" s="42"/>
      <c r="C170" s="43"/>
      <c r="D170" s="42"/>
      <c r="E170" s="42"/>
      <c r="F170" s="42"/>
      <c r="G170" s="44"/>
      <c r="H170" s="42"/>
      <c r="I170" s="42"/>
    </row>
    <row r="171" spans="1:9" x14ac:dyDescent="0.25">
      <c r="A171" t="s">
        <v>219</v>
      </c>
      <c r="B171" s="42"/>
      <c r="C171" s="43"/>
      <c r="D171" s="42"/>
      <c r="E171" s="42"/>
      <c r="F171" s="42"/>
      <c r="G171" s="44"/>
      <c r="H171" s="42"/>
      <c r="I171" s="42"/>
    </row>
    <row r="172" spans="1:9" x14ac:dyDescent="0.25">
      <c r="A172" t="s">
        <v>220</v>
      </c>
      <c r="B172" s="42"/>
      <c r="C172" s="43"/>
      <c r="D172" s="42"/>
      <c r="E172" s="42"/>
      <c r="F172" s="42"/>
      <c r="G172" s="44"/>
      <c r="H172" s="42"/>
      <c r="I172" s="42"/>
    </row>
    <row r="173" spans="1:9" x14ac:dyDescent="0.25">
      <c r="A173" t="s">
        <v>221</v>
      </c>
      <c r="B173" s="42"/>
      <c r="C173" s="43"/>
      <c r="D173" s="42"/>
      <c r="E173" s="42"/>
      <c r="F173" s="42"/>
      <c r="G173" s="44"/>
      <c r="H173" s="42"/>
      <c r="I173" s="42"/>
    </row>
    <row r="174" spans="1:9" x14ac:dyDescent="0.25">
      <c r="A174" t="s">
        <v>222</v>
      </c>
      <c r="B174" s="42"/>
      <c r="C174" s="43"/>
      <c r="D174" s="42"/>
      <c r="E174" s="42"/>
      <c r="F174" s="42"/>
      <c r="G174" s="44"/>
      <c r="H174" s="42"/>
      <c r="I174" s="42"/>
    </row>
    <row r="175" spans="1:9" x14ac:dyDescent="0.25">
      <c r="A175" t="s">
        <v>223</v>
      </c>
      <c r="B175" s="42"/>
      <c r="C175" s="43"/>
      <c r="D175" s="42"/>
      <c r="E175" s="42"/>
      <c r="F175" s="42"/>
      <c r="G175" s="44"/>
      <c r="H175" s="42"/>
      <c r="I175" s="42"/>
    </row>
    <row r="176" spans="1:9" x14ac:dyDescent="0.25">
      <c r="A176" t="s">
        <v>224</v>
      </c>
      <c r="B176" s="42"/>
      <c r="C176" s="43"/>
      <c r="D176" s="42"/>
      <c r="E176" s="42"/>
      <c r="F176" s="42"/>
      <c r="G176" s="44"/>
      <c r="H176" s="42"/>
      <c r="I176" s="42"/>
    </row>
    <row r="177" spans="1:9" x14ac:dyDescent="0.25">
      <c r="A177" t="s">
        <v>225</v>
      </c>
      <c r="B177" s="42"/>
      <c r="C177" s="43"/>
      <c r="D177" s="42"/>
      <c r="E177" s="42"/>
      <c r="F177" s="42"/>
      <c r="G177" s="44"/>
      <c r="H177" s="42"/>
      <c r="I177" s="42"/>
    </row>
  </sheetData>
  <sheetProtection algorithmName="SHA-512" hashValue="Yg2msSoT+aXUjy8Q1WrTZIbn0SQFQUQWXnyHs5ipDpK1rJKS2x2quFNKZ7fuIjjuSUYHAjdBw+R3/P0/w1zSrw==" saltValue="18X3+jP3QaWsH/zOxrRo1w==" spinCount="100000" sheet="1" objects="1" scenarios="1" formatCells="0" insertRows="0"/>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AB5ACCF-B2AD-4D7C-BCDE-0FCF829D4AC2}">
          <x14:formula1>
            <xm:f>'Lookups '!$C$1:$C$2</xm:f>
          </x14:formula1>
          <xm:sqref>B2:B177</xm:sqref>
        </x14:dataValidation>
        <x14:dataValidation type="list" allowBlank="1" showInputMessage="1" showErrorMessage="1" xr:uid="{A3F440B0-9E0C-445C-93A2-0BCA4A4CA757}">
          <x14:formula1>
            <xm:f>'Lookups '!$A$1:$A$7</xm:f>
          </x14:formula1>
          <xm:sqref>H2:H177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5E8CB-5717-469C-A4C0-3A6FDB7A0247}">
  <dimension ref="A1:C5"/>
  <sheetViews>
    <sheetView zoomScale="145" zoomScaleNormal="145" workbookViewId="0">
      <selection activeCell="C6" sqref="C6"/>
    </sheetView>
  </sheetViews>
  <sheetFormatPr defaultRowHeight="15" x14ac:dyDescent="0.25"/>
  <cols>
    <col min="1" max="1" width="22.42578125" customWidth="1"/>
    <col min="2" max="2" width="37.5703125" bestFit="1" customWidth="1"/>
    <col min="3" max="3" width="34.7109375" style="1" customWidth="1"/>
    <col min="4" max="4" width="13.85546875" customWidth="1"/>
  </cols>
  <sheetData>
    <row r="1" spans="1:3" x14ac:dyDescent="0.25">
      <c r="A1" t="s">
        <v>226</v>
      </c>
      <c r="B1" t="s">
        <v>227</v>
      </c>
      <c r="C1" s="1" t="s">
        <v>228</v>
      </c>
    </row>
    <row r="2" spans="1:3" x14ac:dyDescent="0.25">
      <c r="A2" s="42"/>
      <c r="B2" s="42" t="s">
        <v>229</v>
      </c>
      <c r="C2" s="41"/>
    </row>
    <row r="3" spans="1:3" x14ac:dyDescent="0.25">
      <c r="A3" s="42"/>
      <c r="B3" s="42" t="s">
        <v>230</v>
      </c>
      <c r="C3" s="41"/>
    </row>
    <row r="4" spans="1:3" x14ac:dyDescent="0.25">
      <c r="A4" s="42"/>
      <c r="B4" s="42" t="s">
        <v>231</v>
      </c>
      <c r="C4" s="41"/>
    </row>
    <row r="5" spans="1:3" x14ac:dyDescent="0.25">
      <c r="A5" t="s">
        <v>46</v>
      </c>
      <c r="C5" s="7">
        <f>SUBTOTAL(109,Table2[Fixed Cost])</f>
        <v>0</v>
      </c>
    </row>
  </sheetData>
  <sheetProtection algorithmName="SHA-512" hashValue="KsRiqJABJ6l+IOXiLlK3roGDrw1tmGWewmjuKrHgdSVkkmiiXNFlAZ2SV2Ce5JDfg9DYzsksCu568z6paTWdGg==" saltValue="yzeARv3WXO4cRet8RHGB3A==" spinCount="100000" sheet="1" objects="1" scenarios="1" formatCells="0"/>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C6EC1-13C9-4498-8BD9-7E58192796BF}">
  <dimension ref="A1:G12"/>
  <sheetViews>
    <sheetView zoomScale="115" zoomScaleNormal="115" workbookViewId="0">
      <selection activeCell="C7" sqref="C7"/>
    </sheetView>
  </sheetViews>
  <sheetFormatPr defaultRowHeight="15" x14ac:dyDescent="0.25"/>
  <cols>
    <col min="1" max="1" width="26.85546875" customWidth="1"/>
    <col min="2" max="2" width="26.7109375" customWidth="1"/>
    <col min="3" max="3" width="27.28515625" customWidth="1"/>
    <col min="4" max="4" width="34.28515625" customWidth="1"/>
    <col min="5" max="5" width="23.85546875" hidden="1" customWidth="1"/>
    <col min="6" max="6" width="18.42578125" hidden="1" customWidth="1"/>
    <col min="7" max="7" width="23.28515625" customWidth="1"/>
    <col min="8" max="8" width="18.42578125" customWidth="1"/>
  </cols>
  <sheetData>
    <row r="1" spans="1:7" x14ac:dyDescent="0.25">
      <c r="A1" t="s">
        <v>232</v>
      </c>
      <c r="B1" t="s">
        <v>233</v>
      </c>
      <c r="C1" t="s">
        <v>234</v>
      </c>
      <c r="D1" t="s">
        <v>235</v>
      </c>
      <c r="E1" t="s">
        <v>236</v>
      </c>
      <c r="F1" t="s">
        <v>237</v>
      </c>
      <c r="G1" t="s">
        <v>238</v>
      </c>
    </row>
    <row r="2" spans="1:7" ht="18" thickBot="1" x14ac:dyDescent="0.35">
      <c r="A2" s="2"/>
      <c r="B2" s="2" t="s">
        <v>239</v>
      </c>
      <c r="C2" s="2" t="s">
        <v>240</v>
      </c>
      <c r="D2" s="2" t="s">
        <v>241</v>
      </c>
      <c r="E2" t="s">
        <v>242</v>
      </c>
      <c r="F2" t="s">
        <v>237</v>
      </c>
      <c r="G2" s="2" t="s">
        <v>238</v>
      </c>
    </row>
    <row r="3" spans="1:7" ht="15.75" thickTop="1" x14ac:dyDescent="0.25">
      <c r="A3" t="s">
        <v>243</v>
      </c>
      <c r="B3" s="41" t="s">
        <v>244</v>
      </c>
      <c r="C3" s="41"/>
      <c r="D3" s="41"/>
      <c r="E3" s="7" t="e">
        <f>AVERAGE(Table3[[#This Row],[Senior Level Hourly Rate *]:[Associate Level Hourly Rate *]]) *1958</f>
        <v>#DIV/0!</v>
      </c>
      <c r="F3">
        <v>1</v>
      </c>
      <c r="G3" s="7" t="e">
        <f>Table3[[#This Row],[Annual Average Rate]]* Table3[[#This Row],[Staff Ratio]]</f>
        <v>#DIV/0!</v>
      </c>
    </row>
    <row r="4" spans="1:7" x14ac:dyDescent="0.25">
      <c r="A4" t="s">
        <v>245</v>
      </c>
      <c r="B4" s="41" t="s">
        <v>244</v>
      </c>
      <c r="C4" s="41"/>
      <c r="D4" s="41"/>
      <c r="E4" s="7" t="e">
        <f>AVERAGE(Table3[[#This Row],[Senior Level Hourly Rate *]:[Associate Level Hourly Rate *]]) *1958</f>
        <v>#DIV/0!</v>
      </c>
      <c r="F4">
        <v>1</v>
      </c>
      <c r="G4" s="7" t="e">
        <f>Table3[[#This Row],[Annual Average Rate]]* Table3[[#This Row],[Staff Ratio]]</f>
        <v>#DIV/0!</v>
      </c>
    </row>
    <row r="5" spans="1:7" x14ac:dyDescent="0.25">
      <c r="A5" t="s">
        <v>246</v>
      </c>
      <c r="B5" s="41"/>
      <c r="C5" s="41"/>
      <c r="D5" s="41"/>
      <c r="E5" s="7" t="e">
        <f>AVERAGE(Table3[[#This Row],[Junior Level Hourly Rate *]:[Associate Level Hourly Rate *]]) * 1958</f>
        <v>#DIV/0!</v>
      </c>
      <c r="F5">
        <v>4</v>
      </c>
      <c r="G5" s="7" t="e">
        <f>Table3[[#This Row],[Annual Average Rate]]* Table3[[#This Row],[Staff Ratio]]</f>
        <v>#DIV/0!</v>
      </c>
    </row>
    <row r="6" spans="1:7" x14ac:dyDescent="0.25">
      <c r="A6" t="s">
        <v>247</v>
      </c>
      <c r="B6" s="41"/>
      <c r="C6" s="41"/>
      <c r="D6" s="41"/>
      <c r="E6" s="7" t="e">
        <f>AVERAGE(Table3[[#This Row],[Junior Level Hourly Rate *]:[Associate Level Hourly Rate *]]) * 1958</f>
        <v>#DIV/0!</v>
      </c>
      <c r="F6">
        <v>1</v>
      </c>
      <c r="G6" s="7" t="e">
        <f>Table3[[#This Row],[Annual Average Rate]]* Table3[[#This Row],[Staff Ratio]]</f>
        <v>#DIV/0!</v>
      </c>
    </row>
    <row r="7" spans="1:7" x14ac:dyDescent="0.25">
      <c r="A7" t="s">
        <v>248</v>
      </c>
      <c r="B7" s="41"/>
      <c r="C7" s="41"/>
      <c r="D7" s="41"/>
      <c r="E7" s="7" t="e">
        <f>AVERAGE(Table3[[#This Row],[Junior Level Hourly Rate *]:[Associate Level Hourly Rate *]]) * 1958</f>
        <v>#DIV/0!</v>
      </c>
      <c r="F7">
        <v>1</v>
      </c>
      <c r="G7" s="7" t="e">
        <f>Table3[[#This Row],[Annual Average Rate]]* Table3[[#This Row],[Staff Ratio]]</f>
        <v>#DIV/0!</v>
      </c>
    </row>
    <row r="8" spans="1:7" x14ac:dyDescent="0.25">
      <c r="A8" t="s">
        <v>249</v>
      </c>
      <c r="B8" s="41"/>
      <c r="C8" s="41"/>
      <c r="D8" s="41"/>
      <c r="E8" s="7" t="e">
        <f>AVERAGE(Table3[[#This Row],[Junior Level Hourly Rate *]:[Associate Level Hourly Rate *]]) * 1958</f>
        <v>#DIV/0!</v>
      </c>
      <c r="F8">
        <v>2</v>
      </c>
      <c r="G8" s="7" t="e">
        <f>Table3[[#This Row],[Annual Average Rate]]* Table3[[#This Row],[Staff Ratio]]</f>
        <v>#DIV/0!</v>
      </c>
    </row>
    <row r="9" spans="1:7" x14ac:dyDescent="0.25">
      <c r="A9" t="s">
        <v>250</v>
      </c>
      <c r="B9" s="41"/>
      <c r="C9" s="41"/>
      <c r="D9" s="41"/>
      <c r="E9" s="7" t="e">
        <f>AVERAGE(Table3[[#This Row],[Junior Level Hourly Rate *]:[Associate Level Hourly Rate *]]) * 1958</f>
        <v>#DIV/0!</v>
      </c>
      <c r="F9">
        <v>2</v>
      </c>
      <c r="G9" s="7" t="e">
        <f>Table3[[#This Row],[Annual Average Rate]]* Table3[[#This Row],[Staff Ratio]]</f>
        <v>#DIV/0!</v>
      </c>
    </row>
    <row r="10" spans="1:7" x14ac:dyDescent="0.25">
      <c r="A10" t="s">
        <v>251</v>
      </c>
      <c r="B10" s="41"/>
      <c r="C10" s="41"/>
      <c r="D10" s="41"/>
      <c r="E10" s="7" t="e">
        <f>AVERAGE(Table3[[#This Row],[Junior Level Hourly Rate *]:[Associate Level Hourly Rate *]]) * 1958</f>
        <v>#DIV/0!</v>
      </c>
      <c r="F10">
        <v>1</v>
      </c>
      <c r="G10" s="7" t="e">
        <f>Table3[[#This Row],[Annual Average Rate]]* Table3[[#This Row],[Staff Ratio]]</f>
        <v>#DIV/0!</v>
      </c>
    </row>
    <row r="11" spans="1:7" x14ac:dyDescent="0.25">
      <c r="A11" t="s">
        <v>252</v>
      </c>
      <c r="B11" s="41"/>
      <c r="C11" s="41"/>
      <c r="D11" s="41"/>
      <c r="E11" s="7" t="e">
        <f>AVERAGE(Table3[[#This Row],[Junior Level Hourly Rate *]:[Associate Level Hourly Rate *]]) * 1958</f>
        <v>#DIV/0!</v>
      </c>
      <c r="F11">
        <v>4</v>
      </c>
      <c r="G11" s="7" t="e">
        <f>Table3[[#This Row],[Annual Average Rate]]* Table3[[#This Row],[Staff Ratio]]</f>
        <v>#DIV/0!</v>
      </c>
    </row>
    <row r="12" spans="1:7" x14ac:dyDescent="0.25">
      <c r="A12" t="s">
        <v>253</v>
      </c>
      <c r="D12" s="7"/>
      <c r="E12" s="7" t="e">
        <f>SUBTOTAL(109,Table3[Annual Average Rate])</f>
        <v>#DIV/0!</v>
      </c>
      <c r="G12" s="7" t="e">
        <f>SUBTOTAL(109,Table3[Total Annual Score])</f>
        <v>#DIV/0!</v>
      </c>
    </row>
  </sheetData>
  <sheetProtection algorithmName="SHA-512" hashValue="ZcWVJkifxK/Ipde04nWhVKSH/PmsilK7aXk8J2feml9qF3L2fmxieB5Ek6nJYtjnnx1DXh8PylDycP/ZeVboyw==" saltValue="oIb6TdMoX/3CmSufnN9y1Q==" spinCount="100000" sheet="1" objects="1" scenarios="1" formatCells="0"/>
  <phoneticPr fontId="6"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7BD8-0481-4D72-8284-EA6B93C511B0}">
  <dimension ref="A1:E12"/>
  <sheetViews>
    <sheetView workbookViewId="0">
      <selection activeCell="B14" sqref="B14"/>
    </sheetView>
  </sheetViews>
  <sheetFormatPr defaultRowHeight="15" x14ac:dyDescent="0.25"/>
  <cols>
    <col min="1" max="1" width="31" customWidth="1"/>
    <col min="2" max="2" width="18.140625" customWidth="1"/>
    <col min="3" max="3" width="14.28515625" customWidth="1"/>
    <col min="4" max="4" width="25.28515625" customWidth="1"/>
    <col min="5" max="5" width="22.28515625" customWidth="1"/>
  </cols>
  <sheetData>
    <row r="1" spans="1:5" x14ac:dyDescent="0.25">
      <c r="A1" t="s">
        <v>254</v>
      </c>
      <c r="B1" t="s">
        <v>48</v>
      </c>
      <c r="C1" t="s">
        <v>255</v>
      </c>
      <c r="D1" t="s">
        <v>256</v>
      </c>
      <c r="E1" t="s">
        <v>257</v>
      </c>
    </row>
    <row r="2" spans="1:5" x14ac:dyDescent="0.25">
      <c r="A2" t="s">
        <v>4</v>
      </c>
      <c r="B2" s="7">
        <f>Table1[[#Totals],[Estimated Annual Cost ]]</f>
        <v>0</v>
      </c>
      <c r="C2">
        <v>5</v>
      </c>
      <c r="D2" s="7">
        <f>Table5[[#This Row],[Cost]] *Table5[[#This Row],[Multiplier]]</f>
        <v>0</v>
      </c>
    </row>
    <row r="3" spans="1:5" x14ac:dyDescent="0.25">
      <c r="A3" t="s">
        <v>258</v>
      </c>
      <c r="B3" s="7">
        <f>Table4[[#This Row],[Cost]]</f>
        <v>0</v>
      </c>
      <c r="C3">
        <v>1</v>
      </c>
      <c r="D3" s="7">
        <f>Table5[[#This Row],[Cost]] *Table5[[#This Row],[Multiplier]]</f>
        <v>0</v>
      </c>
    </row>
    <row r="4" spans="1:5" x14ac:dyDescent="0.25">
      <c r="A4" t="s">
        <v>259</v>
      </c>
      <c r="B4" s="7" t="e">
        <f>'Perpetual Licensing'!#REF!</f>
        <v>#REF!</v>
      </c>
      <c r="C4">
        <v>4</v>
      </c>
      <c r="D4" s="7" t="e">
        <f>Table5[[#This Row],[Cost]] *Table5[[#This Row],[Multiplier]]</f>
        <v>#REF!</v>
      </c>
    </row>
    <row r="5" spans="1:5" ht="18" thickBot="1" x14ac:dyDescent="0.35">
      <c r="A5" s="2" t="s">
        <v>260</v>
      </c>
      <c r="B5" s="2"/>
      <c r="C5" s="2"/>
      <c r="D5" s="2"/>
      <c r="E5" s="13" t="e">
        <f>SUM(D2:D4)</f>
        <v>#REF!</v>
      </c>
    </row>
    <row r="6" spans="1:5" ht="15.75" thickTop="1" x14ac:dyDescent="0.25">
      <c r="A6" t="s">
        <v>36</v>
      </c>
      <c r="B6" s="7">
        <f>Table2[[#Totals],[Fixed Cost]]</f>
        <v>0</v>
      </c>
      <c r="C6">
        <v>1</v>
      </c>
      <c r="D6" s="7">
        <f>Table5[[#This Row],[Cost]]* Table5[[#This Row],[Multiplier]]</f>
        <v>0</v>
      </c>
    </row>
    <row r="7" spans="1:5" x14ac:dyDescent="0.25">
      <c r="A7" t="s">
        <v>261</v>
      </c>
      <c r="B7" s="7" t="e">
        <f>Table3[[#Totals],[Total Annual Score]]</f>
        <v>#DIV/0!</v>
      </c>
      <c r="C7">
        <v>3</v>
      </c>
      <c r="D7" s="7" t="e">
        <f>Table5[[#This Row],[Cost]]* Table5[[#This Row],[Multiplier]]</f>
        <v>#DIV/0!</v>
      </c>
    </row>
    <row r="8" spans="1:5" ht="18" thickBot="1" x14ac:dyDescent="0.35">
      <c r="A8" s="2" t="s">
        <v>261</v>
      </c>
      <c r="B8" s="2"/>
      <c r="C8" s="2"/>
      <c r="D8" s="2"/>
      <c r="E8" s="13" t="e">
        <f>SUM(D6:D7)</f>
        <v>#DIV/0!</v>
      </c>
    </row>
    <row r="9" spans="1:5" ht="15.75" thickTop="1" x14ac:dyDescent="0.25"/>
    <row r="10" spans="1:5" ht="18" thickBot="1" x14ac:dyDescent="0.35">
      <c r="A10" s="34" t="s">
        <v>28</v>
      </c>
      <c r="B10" s="7">
        <v>250000</v>
      </c>
      <c r="C10" s="35">
        <v>5</v>
      </c>
      <c r="D10" s="35"/>
      <c r="E10" s="13">
        <f>Table5[[#This Row],[Cost]]*Table5[[#This Row],[Multiplier]]</f>
        <v>1250000</v>
      </c>
    </row>
    <row r="11" spans="1:5" ht="15.75" thickTop="1" x14ac:dyDescent="0.25"/>
    <row r="12" spans="1:5" x14ac:dyDescent="0.25">
      <c r="A12" t="s">
        <v>306</v>
      </c>
    </row>
  </sheetData>
  <sheetProtection algorithmName="SHA-512" hashValue="rIUYbLn6HXz+Y4Uamsaemdgyc1TRtH+dnjHVhSWm9npIBzeXyd3gS4nWz773DbNRSou749mXaeBHbbEtqLGzXA==" saltValue="71kWIexrRqPFQE/5zghz6A=="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C28E-F79F-4A1D-92F5-30BF0E367EFE}">
  <dimension ref="A1:F25"/>
  <sheetViews>
    <sheetView workbookViewId="0">
      <selection activeCell="A6" sqref="A6:F19"/>
    </sheetView>
  </sheetViews>
  <sheetFormatPr defaultRowHeight="15" x14ac:dyDescent="0.25"/>
  <cols>
    <col min="1" max="1" width="26.7109375" customWidth="1"/>
    <col min="2" max="2" width="10.5703125" customWidth="1"/>
    <col min="3" max="3" width="13.140625" customWidth="1"/>
    <col min="4" max="4" width="39.85546875" customWidth="1"/>
    <col min="5" max="5" width="14.42578125" customWidth="1"/>
    <col min="6" max="6" width="17.5703125" customWidth="1"/>
  </cols>
  <sheetData>
    <row r="1" spans="1:6" x14ac:dyDescent="0.25">
      <c r="A1" s="49" t="s">
        <v>273</v>
      </c>
      <c r="B1" s="49"/>
      <c r="C1" s="49"/>
      <c r="D1" s="49"/>
      <c r="E1" s="49"/>
      <c r="F1" s="49"/>
    </row>
    <row r="2" spans="1:6" x14ac:dyDescent="0.25">
      <c r="A2" s="14"/>
      <c r="B2" s="14"/>
      <c r="C2" s="14"/>
      <c r="D2" s="14"/>
      <c r="E2" s="14"/>
      <c r="F2" s="14"/>
    </row>
    <row r="3" spans="1:6" x14ac:dyDescent="0.25">
      <c r="A3" s="15"/>
      <c r="B3" s="15"/>
      <c r="C3" s="14"/>
      <c r="D3" s="15"/>
      <c r="E3" s="16"/>
      <c r="F3" s="16"/>
    </row>
    <row r="4" spans="1:6" x14ac:dyDescent="0.25">
      <c r="A4" s="50" t="s">
        <v>274</v>
      </c>
      <c r="B4" s="52" t="s">
        <v>275</v>
      </c>
      <c r="C4" s="52" t="s">
        <v>276</v>
      </c>
      <c r="D4" s="50" t="s">
        <v>277</v>
      </c>
      <c r="E4" s="54" t="s">
        <v>278</v>
      </c>
      <c r="F4" s="52" t="s">
        <v>279</v>
      </c>
    </row>
    <row r="5" spans="1:6" x14ac:dyDescent="0.25">
      <c r="A5" s="51"/>
      <c r="B5" s="53"/>
      <c r="C5" s="53"/>
      <c r="D5" s="51"/>
      <c r="E5" s="55"/>
      <c r="F5" s="53"/>
    </row>
    <row r="6" spans="1:6" x14ac:dyDescent="0.25">
      <c r="A6" s="45"/>
      <c r="B6" s="17" t="s">
        <v>280</v>
      </c>
      <c r="C6" s="17" t="s">
        <v>281</v>
      </c>
      <c r="D6" s="45"/>
      <c r="E6" s="46"/>
      <c r="F6" s="46"/>
    </row>
    <row r="7" spans="1:6" ht="22.5" x14ac:dyDescent="0.25">
      <c r="A7" s="48"/>
      <c r="B7" s="18" t="s">
        <v>282</v>
      </c>
      <c r="C7" s="18" t="s">
        <v>283</v>
      </c>
      <c r="D7" s="45"/>
      <c r="E7" s="47"/>
      <c r="F7" s="47"/>
    </row>
    <row r="8" spans="1:6" x14ac:dyDescent="0.25">
      <c r="A8" s="45"/>
      <c r="B8" s="17" t="s">
        <v>280</v>
      </c>
      <c r="C8" s="17" t="s">
        <v>281</v>
      </c>
      <c r="D8" s="45"/>
      <c r="E8" s="46"/>
      <c r="F8" s="46"/>
    </row>
    <row r="9" spans="1:6" ht="22.5" x14ac:dyDescent="0.25">
      <c r="A9" s="45"/>
      <c r="B9" s="18" t="s">
        <v>282</v>
      </c>
      <c r="C9" s="18" t="s">
        <v>283</v>
      </c>
      <c r="D9" s="45"/>
      <c r="E9" s="47"/>
      <c r="F9" s="47"/>
    </row>
    <row r="10" spans="1:6" x14ac:dyDescent="0.25">
      <c r="A10" s="45"/>
      <c r="B10" s="17" t="s">
        <v>280</v>
      </c>
      <c r="C10" s="17" t="s">
        <v>281</v>
      </c>
      <c r="D10" s="45"/>
      <c r="E10" s="46"/>
      <c r="F10" s="46"/>
    </row>
    <row r="11" spans="1:6" ht="22.5" x14ac:dyDescent="0.25">
      <c r="A11" s="45"/>
      <c r="B11" s="18" t="s">
        <v>282</v>
      </c>
      <c r="C11" s="18" t="s">
        <v>283</v>
      </c>
      <c r="D11" s="45"/>
      <c r="E11" s="47"/>
      <c r="F11" s="47"/>
    </row>
    <row r="12" spans="1:6" x14ac:dyDescent="0.25">
      <c r="A12" s="45"/>
      <c r="B12" s="17" t="s">
        <v>280</v>
      </c>
      <c r="C12" s="17" t="s">
        <v>281</v>
      </c>
      <c r="D12" s="45"/>
      <c r="E12" s="46"/>
      <c r="F12" s="46"/>
    </row>
    <row r="13" spans="1:6" ht="22.5" x14ac:dyDescent="0.25">
      <c r="A13" s="45"/>
      <c r="B13" s="18" t="s">
        <v>282</v>
      </c>
      <c r="C13" s="18" t="s">
        <v>283</v>
      </c>
      <c r="D13" s="45"/>
      <c r="E13" s="47"/>
      <c r="F13" s="47"/>
    </row>
    <row r="14" spans="1:6" x14ac:dyDescent="0.25">
      <c r="A14" s="45"/>
      <c r="B14" s="17" t="s">
        <v>280</v>
      </c>
      <c r="C14" s="17" t="s">
        <v>281</v>
      </c>
      <c r="D14" s="45"/>
      <c r="E14" s="46"/>
      <c r="F14" s="46"/>
    </row>
    <row r="15" spans="1:6" ht="22.5" x14ac:dyDescent="0.25">
      <c r="A15" s="45"/>
      <c r="B15" s="18" t="s">
        <v>282</v>
      </c>
      <c r="C15" s="18" t="s">
        <v>283</v>
      </c>
      <c r="D15" s="45"/>
      <c r="E15" s="47"/>
      <c r="F15" s="47"/>
    </row>
    <row r="16" spans="1:6" x14ac:dyDescent="0.25">
      <c r="A16" s="45"/>
      <c r="B16" s="17" t="s">
        <v>280</v>
      </c>
      <c r="C16" s="17" t="s">
        <v>281</v>
      </c>
      <c r="D16" s="45"/>
      <c r="E16" s="46"/>
      <c r="F16" s="46"/>
    </row>
    <row r="17" spans="1:6" ht="22.5" x14ac:dyDescent="0.25">
      <c r="A17" s="45"/>
      <c r="B17" s="18" t="s">
        <v>282</v>
      </c>
      <c r="C17" s="18" t="s">
        <v>283</v>
      </c>
      <c r="D17" s="45"/>
      <c r="E17" s="47"/>
      <c r="F17" s="47"/>
    </row>
    <row r="18" spans="1:6" x14ac:dyDescent="0.25">
      <c r="A18" s="45"/>
      <c r="B18" s="17" t="s">
        <v>280</v>
      </c>
      <c r="C18" s="17" t="s">
        <v>281</v>
      </c>
      <c r="D18" s="45"/>
      <c r="E18" s="46"/>
      <c r="F18" s="46"/>
    </row>
    <row r="19" spans="1:6" ht="22.5" x14ac:dyDescent="0.25">
      <c r="A19" s="45"/>
      <c r="B19" s="18" t="s">
        <v>282</v>
      </c>
      <c r="C19" s="18" t="s">
        <v>283</v>
      </c>
      <c r="D19" s="45"/>
      <c r="E19" s="47"/>
      <c r="F19" s="47"/>
    </row>
    <row r="20" spans="1:6" x14ac:dyDescent="0.25">
      <c r="A20" s="19"/>
      <c r="B20" s="20"/>
      <c r="C20" s="20"/>
      <c r="D20" s="21"/>
      <c r="E20" s="22" t="s">
        <v>284</v>
      </c>
      <c r="F20" s="23">
        <f>SUM(F6:F19)</f>
        <v>0</v>
      </c>
    </row>
    <row r="21" spans="1:6" x14ac:dyDescent="0.25">
      <c r="A21" s="19"/>
      <c r="B21" s="20"/>
      <c r="C21" s="20"/>
      <c r="D21" s="21"/>
      <c r="E21" s="22" t="s">
        <v>285</v>
      </c>
      <c r="F21" s="23" t="e">
        <f>'Estimated Contract Total'!E5+'Estimated Contract Total'!E8+'Estimated Contract Total'!E10</f>
        <v>#REF!</v>
      </c>
    </row>
    <row r="22" spans="1:6" x14ac:dyDescent="0.25">
      <c r="A22" s="19"/>
      <c r="B22" s="20"/>
      <c r="C22" s="20"/>
      <c r="D22" s="21"/>
      <c r="E22" s="22" t="s">
        <v>286</v>
      </c>
      <c r="F22" s="24" t="e">
        <f>F20/F21</f>
        <v>#REF!</v>
      </c>
    </row>
    <row r="23" spans="1:6" x14ac:dyDescent="0.25">
      <c r="A23" s="25" t="s">
        <v>287</v>
      </c>
      <c r="B23" s="16"/>
      <c r="C23" s="16"/>
      <c r="D23" s="16"/>
      <c r="E23" s="16"/>
      <c r="F23" s="16"/>
    </row>
    <row r="24" spans="1:6" x14ac:dyDescent="0.25">
      <c r="A24" s="25"/>
      <c r="B24" s="16"/>
      <c r="C24" s="16"/>
      <c r="D24" s="16"/>
      <c r="E24" s="16"/>
      <c r="F24" s="16"/>
    </row>
    <row r="25" spans="1:6" x14ac:dyDescent="0.25">
      <c r="A25" s="25" t="s">
        <v>288</v>
      </c>
      <c r="B25" s="16"/>
      <c r="C25" s="16"/>
      <c r="D25" s="16"/>
      <c r="E25" s="16"/>
      <c r="F25" s="16"/>
    </row>
  </sheetData>
  <sheetProtection algorithmName="SHA-512" hashValue="3NIUIxquB+nYHNGchZaXoVEzzOp0PX9P0/qWE++sH7Fes2PjwwK2jy/U5DDXLbmTmQfjZP4E/WtFPhigBsZ+4A==" saltValue="7S2p9dXGzD0+mt7uKnl9Sw==" spinCount="100000" sheet="1" objects="1" scenarios="1" formatCells="0" insertRows="0"/>
  <mergeCells count="35">
    <mergeCell ref="A1:F1"/>
    <mergeCell ref="A4:A5"/>
    <mergeCell ref="B4:B5"/>
    <mergeCell ref="C4:C5"/>
    <mergeCell ref="D4:D5"/>
    <mergeCell ref="E4:E5"/>
    <mergeCell ref="F4:F5"/>
    <mergeCell ref="A6:A7"/>
    <mergeCell ref="D6:D7"/>
    <mergeCell ref="E6:E7"/>
    <mergeCell ref="F6:F7"/>
    <mergeCell ref="A8:A9"/>
    <mergeCell ref="D8:D9"/>
    <mergeCell ref="E8:E9"/>
    <mergeCell ref="F8:F9"/>
    <mergeCell ref="A10:A11"/>
    <mergeCell ref="D10:D11"/>
    <mergeCell ref="E10:E11"/>
    <mergeCell ref="F10:F11"/>
    <mergeCell ref="A12:A13"/>
    <mergeCell ref="D12:D13"/>
    <mergeCell ref="E12:E13"/>
    <mergeCell ref="F12:F13"/>
    <mergeCell ref="A18:A19"/>
    <mergeCell ref="D18:D19"/>
    <mergeCell ref="E18:E19"/>
    <mergeCell ref="F18:F19"/>
    <mergeCell ref="A14:A15"/>
    <mergeCell ref="D14:D15"/>
    <mergeCell ref="E14:E15"/>
    <mergeCell ref="F14:F15"/>
    <mergeCell ref="A16:A17"/>
    <mergeCell ref="D16:D17"/>
    <mergeCell ref="E16:E17"/>
    <mergeCell ref="F16: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4B3F-113B-460D-BFE4-3667B507FBB7}">
  <dimension ref="A1:D30"/>
  <sheetViews>
    <sheetView workbookViewId="0">
      <selection activeCell="A22" sqref="A22:D27"/>
    </sheetView>
  </sheetViews>
  <sheetFormatPr defaultRowHeight="15" x14ac:dyDescent="0.25"/>
  <cols>
    <col min="1" max="1" width="33.5703125" customWidth="1"/>
    <col min="2" max="2" width="35.5703125" customWidth="1"/>
    <col min="3" max="3" width="22" customWidth="1"/>
    <col min="4" max="4" width="20.7109375" customWidth="1"/>
  </cols>
  <sheetData>
    <row r="1" spans="1:4" x14ac:dyDescent="0.25">
      <c r="A1" s="49" t="s">
        <v>289</v>
      </c>
      <c r="B1" s="49"/>
      <c r="C1" s="49"/>
      <c r="D1" s="49"/>
    </row>
    <row r="2" spans="1:4" x14ac:dyDescent="0.25">
      <c r="A2" s="14"/>
      <c r="B2" s="14"/>
      <c r="C2" s="14"/>
      <c r="D2" s="14"/>
    </row>
    <row r="3" spans="1:4" x14ac:dyDescent="0.25">
      <c r="A3" s="26"/>
      <c r="B3" s="14"/>
      <c r="C3" s="14"/>
      <c r="D3" s="14"/>
    </row>
    <row r="4" spans="1:4" x14ac:dyDescent="0.25">
      <c r="A4" s="27" t="s">
        <v>290</v>
      </c>
      <c r="B4" s="14"/>
      <c r="C4" s="14"/>
      <c r="D4" s="14"/>
    </row>
    <row r="5" spans="1:4" x14ac:dyDescent="0.25">
      <c r="A5" s="15"/>
      <c r="B5" s="15"/>
      <c r="C5" s="16"/>
      <c r="D5" s="16"/>
    </row>
    <row r="6" spans="1:4" x14ac:dyDescent="0.25">
      <c r="A6" s="50" t="s">
        <v>291</v>
      </c>
      <c r="B6" s="50" t="s">
        <v>292</v>
      </c>
      <c r="C6" s="54" t="s">
        <v>278</v>
      </c>
      <c r="D6" s="52" t="s">
        <v>293</v>
      </c>
    </row>
    <row r="7" spans="1:4" x14ac:dyDescent="0.25">
      <c r="A7" s="51"/>
      <c r="B7" s="51"/>
      <c r="C7" s="55"/>
      <c r="D7" s="53"/>
    </row>
    <row r="8" spans="1:4" x14ac:dyDescent="0.25">
      <c r="A8" s="28"/>
      <c r="B8" s="29"/>
      <c r="C8" s="30"/>
      <c r="D8" s="30"/>
    </row>
    <row r="9" spans="1:4" x14ac:dyDescent="0.25">
      <c r="A9" s="28"/>
      <c r="B9" s="29"/>
      <c r="C9" s="31"/>
      <c r="D9" s="31"/>
    </row>
    <row r="10" spans="1:4" x14ac:dyDescent="0.25">
      <c r="A10" s="28"/>
      <c r="B10" s="29"/>
      <c r="C10" s="30"/>
      <c r="D10" s="30"/>
    </row>
    <row r="11" spans="1:4" x14ac:dyDescent="0.25">
      <c r="A11" s="28"/>
      <c r="B11" s="29"/>
      <c r="C11" s="30"/>
      <c r="D11" s="30"/>
    </row>
    <row r="12" spans="1:4" x14ac:dyDescent="0.25">
      <c r="A12" s="28"/>
      <c r="B12" s="29"/>
      <c r="C12" s="30"/>
      <c r="D12" s="30"/>
    </row>
    <row r="13" spans="1:4" x14ac:dyDescent="0.25">
      <c r="A13" s="28"/>
      <c r="B13" s="29"/>
      <c r="C13" s="30"/>
      <c r="D13" s="30"/>
    </row>
    <row r="14" spans="1:4" x14ac:dyDescent="0.25">
      <c r="A14" s="19"/>
      <c r="B14" s="21"/>
      <c r="C14" s="22" t="s">
        <v>294</v>
      </c>
      <c r="D14" s="32">
        <f>SUM(D8:D13)</f>
        <v>0</v>
      </c>
    </row>
    <row r="15" spans="1:4" x14ac:dyDescent="0.25">
      <c r="A15" s="19"/>
      <c r="B15" s="21"/>
      <c r="C15" s="22" t="s">
        <v>295</v>
      </c>
      <c r="D15" s="32" t="e">
        <f>'Estimated Contract Total'!E5+'Estimated Contract Total'!E8+'Estimated Contract Total'!E10</f>
        <v>#REF!</v>
      </c>
    </row>
    <row r="16" spans="1:4" x14ac:dyDescent="0.25">
      <c r="A16" s="19"/>
      <c r="B16" s="21"/>
      <c r="C16" s="22" t="s">
        <v>296</v>
      </c>
      <c r="D16" s="33" t="e">
        <f>D14/D15</f>
        <v>#REF!</v>
      </c>
    </row>
    <row r="17" spans="1:4" x14ac:dyDescent="0.25">
      <c r="A17" s="25"/>
      <c r="B17" s="16"/>
      <c r="C17" s="16"/>
      <c r="D17" s="16"/>
    </row>
    <row r="18" spans="1:4" x14ac:dyDescent="0.25">
      <c r="A18" s="27" t="s">
        <v>297</v>
      </c>
      <c r="B18" s="14"/>
      <c r="C18" s="14"/>
      <c r="D18" s="14"/>
    </row>
    <row r="19" spans="1:4" x14ac:dyDescent="0.25">
      <c r="A19" s="15"/>
      <c r="B19" s="15"/>
      <c r="C19" s="16"/>
      <c r="D19" s="16"/>
    </row>
    <row r="20" spans="1:4" x14ac:dyDescent="0.25">
      <c r="A20" s="50" t="s">
        <v>291</v>
      </c>
      <c r="B20" s="50" t="s">
        <v>292</v>
      </c>
      <c r="C20" s="54" t="s">
        <v>278</v>
      </c>
      <c r="D20" s="52" t="s">
        <v>293</v>
      </c>
    </row>
    <row r="21" spans="1:4" x14ac:dyDescent="0.25">
      <c r="A21" s="51"/>
      <c r="B21" s="51"/>
      <c r="C21" s="55"/>
      <c r="D21" s="53"/>
    </row>
    <row r="22" spans="1:4" x14ac:dyDescent="0.25">
      <c r="A22" s="28"/>
      <c r="B22" s="29"/>
      <c r="C22" s="30"/>
      <c r="D22" s="30"/>
    </row>
    <row r="23" spans="1:4" x14ac:dyDescent="0.25">
      <c r="A23" s="28"/>
      <c r="B23" s="29"/>
      <c r="C23" s="30"/>
      <c r="D23" s="30"/>
    </row>
    <row r="24" spans="1:4" x14ac:dyDescent="0.25">
      <c r="A24" s="28"/>
      <c r="B24" s="29"/>
      <c r="C24" s="30"/>
      <c r="D24" s="30"/>
    </row>
    <row r="25" spans="1:4" x14ac:dyDescent="0.25">
      <c r="A25" s="28"/>
      <c r="B25" s="29"/>
      <c r="C25" s="30"/>
      <c r="D25" s="30"/>
    </row>
    <row r="26" spans="1:4" x14ac:dyDescent="0.25">
      <c r="A26" s="28"/>
      <c r="B26" s="29"/>
      <c r="C26" s="30"/>
      <c r="D26" s="30"/>
    </row>
    <row r="27" spans="1:4" x14ac:dyDescent="0.25">
      <c r="A27" s="28"/>
      <c r="B27" s="29"/>
      <c r="C27" s="30"/>
      <c r="D27" s="30"/>
    </row>
    <row r="28" spans="1:4" x14ac:dyDescent="0.25">
      <c r="A28" s="19"/>
      <c r="B28" s="21"/>
      <c r="C28" s="22" t="s">
        <v>298</v>
      </c>
      <c r="D28" s="32">
        <f>SUM(D22:D27)</f>
        <v>0</v>
      </c>
    </row>
    <row r="29" spans="1:4" x14ac:dyDescent="0.25">
      <c r="A29" s="19"/>
      <c r="B29" s="21"/>
      <c r="C29" s="22" t="s">
        <v>295</v>
      </c>
      <c r="D29" s="32" t="e">
        <f>'Estimated Contract Total'!E5+'Estimated Contract Total'!E8+'Estimated Contract Total'!E10</f>
        <v>#REF!</v>
      </c>
    </row>
    <row r="30" spans="1:4" x14ac:dyDescent="0.25">
      <c r="A30" s="19"/>
      <c r="B30" s="21"/>
      <c r="C30" s="22" t="s">
        <v>299</v>
      </c>
      <c r="D30" s="33" t="e">
        <f>D28/D29</f>
        <v>#REF!</v>
      </c>
    </row>
  </sheetData>
  <sheetProtection algorithmName="SHA-512" hashValue="TMPEUBYr22cZFFCDw7rh3wprZ6y+VyEnp+0mryeG7hHySiWNgqqnYz7dsWlP1Hv6HgkWEzj6ph0srfCC2pU+7g==" saltValue="6gF58EJm0AZERYIa8bm/VQ==" spinCount="100000" sheet="1" objects="1" scenarios="1" formatCells="0" insertRows="0"/>
  <mergeCells count="9">
    <mergeCell ref="A20:A21"/>
    <mergeCell ref="B20:B21"/>
    <mergeCell ref="C20:C21"/>
    <mergeCell ref="D20:D21"/>
    <mergeCell ref="A1:D1"/>
    <mergeCell ref="A6:A7"/>
    <mergeCell ref="B6:B7"/>
    <mergeCell ref="C6:C7"/>
    <mergeCell ref="D6: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9139baba-541c-4115-b75b-f0d3924d1d44" xsi:nil="true"/>
    <SharedWithUsers xmlns="2eb1b7c0-0165-4a53-846c-1fcab804c88c">
      <UserInfo>
        <DisplayName>Jessica Hartjen</DisplayName>
        <AccountId>98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6CD9F12BD5F249B239EFFDD16D4C98" ma:contentTypeVersion="11" ma:contentTypeDescription="Create a new document." ma:contentTypeScope="" ma:versionID="901ce6b3d4d9ddd77e654a1c8cff489b">
  <xsd:schema xmlns:xsd="http://www.w3.org/2001/XMLSchema" xmlns:xs="http://www.w3.org/2001/XMLSchema" xmlns:p="http://schemas.microsoft.com/office/2006/metadata/properties" xmlns:ns2="9139baba-541c-4115-b75b-f0d3924d1d44" xmlns:ns3="2eb1b7c0-0165-4a53-846c-1fcab804c88c" targetNamespace="http://schemas.microsoft.com/office/2006/metadata/properties" ma:root="true" ma:fieldsID="669cea1e1b7db8aa50265380091c36d7" ns2:_="" ns3:_="">
    <xsd:import namespace="9139baba-541c-4115-b75b-f0d3924d1d44"/>
    <xsd:import namespace="2eb1b7c0-0165-4a53-846c-1fcab804c8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3:SharedWithUsers" minOccurs="0"/>
                <xsd:element ref="ns3:SharedWithDetails" minOccurs="0"/>
                <xsd:element ref="ns2:MediaServiceGenerationTime" minOccurs="0"/>
                <xsd:element ref="ns2:MediaServiceEventHashCode"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9baba-541c-4115-b75b-f0d3924d1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Notes" ma:index="17" nillable="true" ma:displayName="Notes" ma:format="Dropdown" ma:internalName="Notes">
      <xsd:simpleType>
        <xsd:restriction base="dms:Text">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b1b7c0-0165-4a53-846c-1fcab804c88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30E090-6AAD-4DF3-8694-3B45E5E21B5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eb1b7c0-0165-4a53-846c-1fcab804c88c"/>
    <ds:schemaRef ds:uri="9139baba-541c-4115-b75b-f0d3924d1d44"/>
    <ds:schemaRef ds:uri="http://www.w3.org/XML/1998/namespace"/>
    <ds:schemaRef ds:uri="http://purl.org/dc/terms/"/>
  </ds:schemaRefs>
</ds:datastoreItem>
</file>

<file path=customXml/itemProps2.xml><?xml version="1.0" encoding="utf-8"?>
<ds:datastoreItem xmlns:ds="http://schemas.openxmlformats.org/officeDocument/2006/customXml" ds:itemID="{2D87222E-7D4A-4175-AF99-7D34F67ED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9baba-541c-4115-b75b-f0d3924d1d44"/>
    <ds:schemaRef ds:uri="2eb1b7c0-0165-4a53-846c-1fcab804c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E468AD-A7D5-4730-BC9B-3711430E97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LCDP Platform Subscriptions</vt:lpstr>
      <vt:lpstr>Perpetual Licensing</vt:lpstr>
      <vt:lpstr>Misc Cloud</vt:lpstr>
      <vt:lpstr>Platform Config Deliverables</vt:lpstr>
      <vt:lpstr>Personal Services</vt:lpstr>
      <vt:lpstr>Estimated Contract Total</vt:lpstr>
      <vt:lpstr>Subcontracting</vt:lpstr>
      <vt:lpstr>MWBE</vt:lpstr>
      <vt:lpstr>Lookups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24-021 - Bid Form - Low Code Development Platform (LCDP)</dc:title>
  <dc:subject/>
  <dc:creator>New York State Education Department</dc:creator>
  <cp:keywords/>
  <dc:description/>
  <cp:lastModifiedBy>Jessica Hartjen</cp:lastModifiedBy>
  <cp:revision/>
  <dcterms:created xsi:type="dcterms:W3CDTF">2023-11-30T18:37:33Z</dcterms:created>
  <dcterms:modified xsi:type="dcterms:W3CDTF">2024-05-30T19:33:59Z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0x010100046CD9F12BD5F249B239EFFDD16D4C98</vt:lpwstr>
  </property>
</Properties>
</file>